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8"/>
  </bookViews>
  <sheets>
    <sheet name="титульный" sheetId="1" r:id="rId1"/>
    <sheet name="реквизиты" sheetId="2" r:id="rId2"/>
    <sheet name="цели" sheetId="3" r:id="rId3"/>
    <sheet name="виды" sheetId="4" r:id="rId4"/>
    <sheet name="перечень" sheetId="5" r:id="rId5"/>
    <sheet name="1" sheetId="6" r:id="rId6"/>
    <sheet name="2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<sst xmlns="http://schemas.openxmlformats.org/spreadsheetml/2006/main" count="479" uniqueCount="314">
  <si>
    <t>1. Учетная карта муниципального учреждения</t>
  </si>
  <si>
    <t>Юридический адрес</t>
  </si>
  <si>
    <t>Адрес фактического местонахождения</t>
  </si>
  <si>
    <t>ИНН/КПП</t>
  </si>
  <si>
    <t xml:space="preserve">Основной государственный регистрационный номер </t>
  </si>
  <si>
    <t>Дата регистрации</t>
  </si>
  <si>
    <t>Место государственной регистрации</t>
  </si>
  <si>
    <t>Межрайонная инспекция Федеральной налоговой службы № 6 по Забайкальскому краю</t>
  </si>
  <si>
    <t>Почтовый адрес</t>
  </si>
  <si>
    <t>Телефон учреждения</t>
  </si>
  <si>
    <t>Факс учреждения</t>
  </si>
  <si>
    <t>-</t>
  </si>
  <si>
    <t>Адрес электронной почты</t>
  </si>
  <si>
    <t>Ф.И.О. главного бухгалтера</t>
  </si>
  <si>
    <t>В штате не предусмотрено</t>
  </si>
  <si>
    <t>Код ОКВЭД (ОКОНХ) (вид деятельности)</t>
  </si>
  <si>
    <t>Код ОКПО</t>
  </si>
  <si>
    <t>Код ОКФС (форма собственности)</t>
  </si>
  <si>
    <t>Код ОКАТО (местонахождение)</t>
  </si>
  <si>
    <t>Код ОКОПФ (организационно-правовая форма)</t>
  </si>
  <si>
    <t>Код ОКОГУ (орган управления)</t>
  </si>
  <si>
    <t>Код ОКЕИ (единицы измерения показателей)</t>
  </si>
  <si>
    <t>Код ОКВ (валюта)</t>
  </si>
  <si>
    <t>2. Цели деятельности учреждения</t>
  </si>
  <si>
    <t>№</t>
  </si>
  <si>
    <t>Наименование цели деятельности</t>
  </si>
  <si>
    <t>Акт, отражающий цель деятельности</t>
  </si>
  <si>
    <t>Характеристика цели деятельности</t>
  </si>
  <si>
    <t xml:space="preserve">1. </t>
  </si>
  <si>
    <t xml:space="preserve">2. </t>
  </si>
  <si>
    <t>3.</t>
  </si>
  <si>
    <t>Психологическая подготовка детей к школе</t>
  </si>
  <si>
    <t>3. Виды деятельности учреждения</t>
  </si>
  <si>
    <t>Наименование вида деятельности согласно уставу учреждения</t>
  </si>
  <si>
    <t>Характеристика вида деятельности</t>
  </si>
  <si>
    <t>4. Перечень услуг (работ)</t>
  </si>
  <si>
    <t>Вид услуги (работы), единица измерения</t>
  </si>
  <si>
    <t>Характеристика услуги</t>
  </si>
  <si>
    <t>Критерий определения качества услуги</t>
  </si>
  <si>
    <t>Цена единицы услуги, ее составляющие</t>
  </si>
  <si>
    <t>Реализация общеобразовательных программ дошкольного образования.</t>
  </si>
  <si>
    <t>Потребители муниципальной услуги: дети в возрасте от 2 месяцев до 7 лет.</t>
  </si>
  <si>
    <t>Муниципальная услуга является бесплатной для всех категорий получателей услуги.</t>
  </si>
  <si>
    <t>Прием в дошкольное учреждение осуществляется в заявительном порядке по месту жительства потребителей.</t>
  </si>
  <si>
    <t>Количество групп определяется условиями, созданными для осуществления образовательного процесса с учетом санитарно-эпидемиологических правил и нормативов.</t>
  </si>
  <si>
    <t>Наполняемость групп различных видов определяется Типовым положением о дошкольном образовательном учреждении.</t>
  </si>
  <si>
    <t>-.укомплектованность кадрами.</t>
  </si>
  <si>
    <t>-  наличие качественного педагогического состава;</t>
  </si>
  <si>
    <t>-доля педагогического состава повысивших квалификацию;</t>
  </si>
  <si>
    <t>-охват детей горячим питанием;</t>
  </si>
  <si>
    <t>- применение и использование различных методик и технологий обучения (в т.ч. и инновационных);</t>
  </si>
  <si>
    <t>-отсутствие обоснованных жалоб обучающихся (воспитанников) и их родителей (законных представителей) на действия работников учреждения;</t>
  </si>
  <si>
    <t>- качество присмотра и ухода за детьми, обеспечение их безопасности, сохранения и укрепления физического и психического здоровья;</t>
  </si>
  <si>
    <t>- качество организации различных видов деятельности детей- физической, познавательно-речевой, художественно-речевой- совместной со взрослыми или самостоятельной, обеспечение социально-личностного развития каждого работника;</t>
  </si>
  <si>
    <t>-материально-техническое обеспечение.</t>
  </si>
  <si>
    <t>Размер родительской платы 20% затрат на содержание ребенка в Учреждении.</t>
  </si>
  <si>
    <t xml:space="preserve">10 % с родителей (законных представителей), имеющих 3 и более несовершеннолетних детей. </t>
  </si>
  <si>
    <t>Бесплатно для детей с ограниченными возможностями; для детей с туберкулезной интоксикацией.</t>
  </si>
  <si>
    <t xml:space="preserve">                                                                                  Утверждаю:</t>
  </si>
  <si>
    <t>ПЛАН ФИНАНСОВО-ХОЗЯЙСТВЕННОЙ ДЕЯТЕЛЬНОСТИ</t>
  </si>
  <si>
    <t>(наименование учреждения)</t>
  </si>
  <si>
    <r>
      <t>(наименование органа, осуществляющего функции и полномочия учредителя</t>
    </r>
    <r>
      <rPr>
        <sz val="14"/>
        <rFont val="Times New Roman"/>
        <family val="1"/>
      </rPr>
      <t>)</t>
    </r>
  </si>
  <si>
    <t>Заведующий МДОУ __________</t>
  </si>
  <si>
    <t>Приложение 1</t>
  </si>
  <si>
    <t>к Порядку составления и утверждения плана финансово-хозяйственной деятельности бюджетных учреждений муниципального района «Чернышевский район»</t>
  </si>
  <si>
    <t xml:space="preserve">Таблица 1 - Показатели финансового состояния учреждения (подразделения) </t>
  </si>
  <si>
    <t>(последнюю отчетную дату)</t>
  </si>
  <si>
    <t>№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</si>
  <si>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</si>
  <si>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</si>
  <si>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</si>
  <si>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</si>
  <si>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</si>
  <si>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</si>
  <si>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</si>
  <si>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</si>
  <si>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</si>
  <si>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</si>
  <si>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</si>
  <si>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</si>
  <si>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</si>
  <si>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</si>
  <si>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</si>
  <si>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</si>
  <si>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</si>
  <si>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</si>
  <si>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</si>
  <si>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Приложение 2 </t>
  </si>
  <si>
    <t>Таблица 2 - 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</si>
  <si>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</si>
  <si>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</si>
  <si>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</si>
  <si>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</si>
  <si>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</si>
  <si>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</si>
  <si>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</si>
  <si>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</si>
  <si>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</si>
  <si>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</si>
  <si>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</si>
  <si>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</si>
  <si>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</si>
  <si>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</si>
  <si>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</si>
  <si>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</si>
  <si>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</si>
  <si>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</si>
  <si>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</si>
  <si>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</si>
  <si>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</si>
  <si>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211+213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</si>
  <si>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</si>
  <si>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</si>
  <si>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</si>
  <si>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</si>
  <si>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</si>
  <si>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</si>
  <si>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</si>
  <si>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</si>
  <si>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</si>
  <si>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</si>
  <si>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</si>
  <si>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</si>
  <si>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</si>
  <si>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</si>
  <si>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</si>
  <si>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</si>
  <si>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</si>
  <si>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Приложение 3 </t>
  </si>
  <si>
    <t>Таблица 2.1 -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</si>
  <si>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</si>
  <si>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</si>
  <si>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</si>
  <si>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</si>
  <si>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</si>
  <si>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1-ый год планового периода</t>
  </si>
  <si>
    <t>на 2019 г. очередной финансовый год</t>
  </si>
  <si>
    <t>на 20__ г. очередной финансовый год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</si>
  <si>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</si>
  <si>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</si>
  <si>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</si>
  <si>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</si>
  <si>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Приложение 7 </t>
  </si>
  <si>
    <t>к Порядку составления и утверждения плана финансово-хозяйственной деятельности бюджетных учреждений  муниципального района « Чернышевский район»</t>
  </si>
  <si>
    <t>Расчеты (обоснования) к плану финансово-хозяйственной деятельности государственного (муниципального) учреждения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</si>
  <si>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Расчеты (обоснования) выплат персоналу (строка 210)</t>
    </r>
  </si>
  <si>
    <t>Код видов расходов __________244_________________________________________________________________________</t>
  </si>
  <si>
    <t>Источник финансового обеспечения____________________________________________________________________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</si>
  <si>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b/>
        <sz val="12"/>
        <rFont val="Times New Roman"/>
        <family val="1"/>
      </rPr>
      <t>Расчеты (обоснования) расходов на оплату труда</t>
    </r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</si>
  <si>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</si>
  <si>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</si>
  <si>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</si>
  <si>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</si>
  <si>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</si>
  <si>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</si>
  <si>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</si>
  <si>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</si>
  <si>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</si>
  <si>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заведующий</t>
  </si>
  <si>
    <t>музык.руководитель</t>
  </si>
  <si>
    <t>мл.воспитатель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</si>
  <si>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</si>
  <si>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</si>
  <si>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</si>
  <si>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</si>
  <si>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</si>
  <si>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</si>
  <si>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</si>
  <si>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</si>
  <si>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</si>
  <si>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</si>
  <si>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</si>
  <si>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</si>
  <si>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</si>
  <si>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</si>
  <si>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</si>
  <si>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</si>
  <si>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</si>
  <si>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</si>
  <si>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</si>
  <si>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</si>
  <si>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</si>
  <si>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</si>
  <si>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</si>
  <si>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</si>
  <si>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</si>
  <si>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</si>
  <si>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</si>
  <si>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</si>
  <si>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</si>
  <si>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</si>
  <si>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</si>
  <si>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</si>
  <si>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</si>
  <si>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Страховые взносы в Федеральный фонд обязательного медицинского страхования, всего (по ставке 5,1%)</t>
  </si>
  <si>
    <t>*Указываются страховые тарифы, дифференцированные по классам профессионального риска, установленные Федеральным законом от 22 декабря 2005 г. № 179-ФЗ 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 7233).</t>
  </si>
  <si>
    <t>2. Расчеты (обоснования) расходов на социальные и иные выплаты населению</t>
  </si>
  <si>
    <t xml:space="preserve">                                                                                             Код видов расходов ______________________________________________________________________________________________________</t>
  </si>
  <si>
    <t>Источники  финансового обеспечения</t>
  </si>
  <si>
    <t>Источник финансового обеспечения _______________________________________________________________________________________</t>
  </si>
  <si>
    <t>Размер одной выплаты, руб.</t>
  </si>
  <si>
    <t>Количество выплат в год</t>
  </si>
  <si>
    <t>Общая сумма выплат, руб. (гр. 3 x гр. 4)</t>
  </si>
  <si>
    <t>3. Расчет (обоснование)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</si>
  <si>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</si>
  <si>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</si>
  <si>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</si>
  <si>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</si>
  <si>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</si>
  <si>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</si>
  <si>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</si>
  <si>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</si>
  <si>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</si>
  <si>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</si>
  <si>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телефон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</si>
  <si>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</si>
  <si>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</si>
  <si>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</si>
  <si>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</si>
  <si>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</si>
  <si>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</si>
  <si>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</si>
  <si>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</si>
  <si>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</si>
  <si>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</si>
  <si>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</si>
  <si>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</si>
  <si>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</si>
  <si>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</si>
  <si>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</si>
  <si>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</si>
  <si>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</si>
  <si>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</si>
  <si>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</si>
  <si>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</si>
  <si>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</si>
  <si>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</si>
  <si>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(гр. 2 x гр. 3)</t>
  </si>
  <si>
    <t>x»</t>
  </si>
  <si>
    <t>МУНИЦИПАЛЬНОГО УЧРЕЖДЕНИЯ</t>
  </si>
  <si>
    <t>Муниципальное дошкольное образовательное учреждение</t>
  </si>
  <si>
    <t>(дата составления документа)</t>
  </si>
  <si>
    <t>Полное наименование муниципального учреждения: Муниципальное дошкольное образовательное учреждение детский сад «Черемушки» с. Мильгидун</t>
  </si>
  <si>
    <t>673490, Забайкальский край, Чернышевский район, с. Мильгидун, ул. Молодежная, дом 23</t>
  </si>
  <si>
    <t>673490, Забайкальский край, Чернышевский район, с. Мильгидун, ул. Молодежная, дом 23.</t>
  </si>
  <si>
    <t>7525003903/ 752501001</t>
  </si>
  <si>
    <t>10.10.2002г.</t>
  </si>
  <si>
    <t>673490 Забайкальский край, Чернышевский район, с. Мильгидун, ул. .Молодёжная, 23</t>
  </si>
  <si>
    <t>нет</t>
  </si>
  <si>
    <t xml:space="preserve"> Ф.И.О. руководителя учреждения</t>
  </si>
  <si>
    <t xml:space="preserve">Решетникова Татьяна Николаевна </t>
  </si>
  <si>
    <t xml:space="preserve">              85.11</t>
  </si>
  <si>
    <t>Устав муниципального дошкольного образовательного учреждения детского сада «Черемушки» с. Мильгидун, Постановление администрации № 1144 от 27  ноября  2015 года.</t>
  </si>
  <si>
    <t>.1027500903671</t>
  </si>
  <si>
    <t>.47003454</t>
  </si>
  <si>
    <t>мебель</t>
  </si>
  <si>
    <t xml:space="preserve"> rtn_1956@rambler.ru</t>
  </si>
  <si>
    <t xml:space="preserve">Осуществление образовательной деятельности по образовательной программе дошкольного образования. </t>
  </si>
  <si>
    <t>формирование общей культуры детей дошкольного возраста.</t>
  </si>
  <si>
    <t>Содержание образовательного процесса в Учреждении определяется основной образовательной программой дошкольного образования, разрабатываемой и утверждаемой Учреждением самостоятельно. Разрабатывается в соответствии с федеральным государственным образовательным стандартом дошкольного образования, а также с учетом соответствующих примерных образовательных программ дошкольного образования.</t>
  </si>
  <si>
    <t>Образовательная программа обеспечивает развитие личности, мотивации и способностей детей в различных видах деятельности и охватывает следующие структурные единицы, представляющие определённые направления развития и образования детей :- социально- коммуникативное развитие; -познавательное развитие;- речевое развитие; - художественно- эстетическое развитие; -физическое развитие.</t>
  </si>
  <si>
    <t>Образовательный процесс предусматривает обеспечение развития различных видов деятельности с учетом возможностей , интересов, потребностей самих детей.</t>
  </si>
  <si>
    <t>Образовательная  программа дошкольного образования реализуется в специально организованных формах деятельности: групповые, фронтальные, подгрупповые, индивидуальные.</t>
  </si>
  <si>
    <t>При реализации образовательной программы дошкольного образования может проводиться оценка индивидуального развития воспитанников.</t>
  </si>
  <si>
    <t>Предоставление общедоступного бесплатного дошщкольного образования.</t>
  </si>
  <si>
    <t xml:space="preserve">Реализация дополнительных  программ кружковой работы по образовательным областям: социально- коммуникативное развитие, познавательное развитие, речевое развитие, художественно-эстетическое развитие, физическое развитие. </t>
  </si>
  <si>
    <t>Обучение детей по основной образовательной программе дошкольного образования в общеразвивающих группах.</t>
  </si>
  <si>
    <t xml:space="preserve">Учреждение обеспечивает получение дошкольного образования, присмотр и уход за воспитанниками в возрасте от двух месяцев( при наличии соответствующих условий) до прекращения образовательных отношений. Приоритетным направлением образовательной деятельности Учреждения являетсмя предоставление дошкольного образования воспитанникам в возрасте от трёх до семи лет. </t>
  </si>
  <si>
    <t>Учреждение реализует программы по кружковой работе в течении всего календарного дня. Содержание программ по кружковой работе и сроки обучения по ним определяются образовательной программой, разработанной и утвержденной Учреждением.</t>
  </si>
  <si>
    <t>Образовательный процесс предусматривает обеспечение развития различных видов деятельности с учетом возможностей,интересов,потребностей самих детей.</t>
  </si>
  <si>
    <t>завхоз</t>
  </si>
  <si>
    <t>повар</t>
  </si>
  <si>
    <t>кух.рабочий</t>
  </si>
  <si>
    <t>кастелянша</t>
  </si>
  <si>
    <t>дворник</t>
  </si>
  <si>
    <t>рабочий по стирке и ремонту белья</t>
  </si>
  <si>
    <t>сторож</t>
  </si>
  <si>
    <t xml:space="preserve">воспитатель </t>
  </si>
  <si>
    <t>командировочные услуги (12)</t>
  </si>
  <si>
    <t>связь (21)</t>
  </si>
  <si>
    <t>транспортные(вывоз угля) (22)</t>
  </si>
  <si>
    <t>коммунальные услуги(23)</t>
  </si>
  <si>
    <t>работы и услуги по содержанию имущества (25)</t>
  </si>
  <si>
    <t>прочие работы, услуги (26)</t>
  </si>
  <si>
    <t>увеличение основных средств(31)</t>
  </si>
  <si>
    <t>кот.печное топливо -(32-31)</t>
  </si>
  <si>
    <t>прочие матер.запасы(39)</t>
  </si>
  <si>
    <t>здание</t>
  </si>
  <si>
    <t>вывоз ТБО</t>
  </si>
  <si>
    <t>сэс</t>
  </si>
  <si>
    <t>на 20_20_ г. 1-ый год планового периода</t>
  </si>
  <si>
    <t>на 20_21_ г. 2-ой год планового периода</t>
  </si>
  <si>
    <t>Решетникова Т.Н.</t>
  </si>
  <si>
    <t>_______</t>
  </si>
  <si>
    <t>Земельный налог</t>
  </si>
  <si>
    <t>Установка интернета</t>
  </si>
  <si>
    <t>теплоснабжение</t>
  </si>
  <si>
    <t>противопожарные</t>
  </si>
  <si>
    <t>медосмотры</t>
  </si>
  <si>
    <t>рубли</t>
  </si>
  <si>
    <t>делопроизводитель</t>
  </si>
  <si>
    <t>электроэнергия</t>
  </si>
  <si>
    <t>пропитка кровли</t>
  </si>
  <si>
    <t>заправка картриджей</t>
  </si>
  <si>
    <t>прочие работы</t>
  </si>
  <si>
    <t>продукты</t>
  </si>
  <si>
    <t>прочие материалы</t>
  </si>
  <si>
    <t>подвоз воды</t>
  </si>
  <si>
    <t>24 января 2020</t>
  </si>
  <si>
    <t>23 января 2020г.</t>
  </si>
  <si>
    <t xml:space="preserve">                                                              Муниципальное казенное учреждение </t>
  </si>
  <si>
    <t xml:space="preserve"> " Комитет образования и молодежной политики администрации МР " Чернышевский район""</t>
  </si>
  <si>
    <r>
      <t xml:space="preserve">                                                 </t>
    </r>
    <r>
      <rPr>
        <b/>
        <sz val="18"/>
        <rFont val="Times New Roman"/>
        <family val="1"/>
      </rPr>
      <t>на 2020 год и плановый 2021-2022 год</t>
    </r>
  </si>
  <si>
    <r>
      <t xml:space="preserve">детский сад </t>
    </r>
    <r>
      <rPr>
        <b/>
        <u val="single"/>
        <sz val="20"/>
        <rFont val="Times New Roman"/>
        <family val="1"/>
      </rPr>
      <t>«Черемушки»</t>
    </r>
    <r>
      <rPr>
        <u val="single"/>
        <sz val="20"/>
        <rFont val="Times New Roman"/>
        <family val="1"/>
      </rPr>
      <t xml:space="preserve"> с. Мильгидун.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</si>
</sst>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4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.5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u val="single"/>
      <sz val="20"/>
      <name val="Times New Roman"/>
      <family val="1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20"/>
      <name val="Times New Roman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4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 indent="3"/>
    </xf>
    <xf numFmtId="0" fontId="10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justify"/>
    </xf>
    <xf numFmtId="0" fontId="16" fillId="0" borderId="11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32" borderId="0" xfId="0" applyFill="1" applyAlignment="1">
      <alignment/>
    </xf>
    <xf numFmtId="0" fontId="10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16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49" fontId="10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indent="2"/>
    </xf>
    <xf numFmtId="0" fontId="2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21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9" fillId="0" borderId="0" xfId="42" applyAlignment="1" applyProtection="1">
      <alignment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 horizontal="center" wrapText="1"/>
    </xf>
    <xf numFmtId="0" fontId="26" fillId="32" borderId="11" xfId="0" applyFont="1" applyFill="1" applyBorder="1" applyAlignment="1">
      <alignment horizontal="center" wrapText="1"/>
    </xf>
    <xf numFmtId="2" fontId="24" fillId="32" borderId="11" xfId="0" applyNumberFormat="1" applyFont="1" applyFill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32" borderId="11" xfId="0" applyFont="1" applyFill="1" applyBorder="1" applyAlignment="1">
      <alignment wrapText="1"/>
    </xf>
    <xf numFmtId="0" fontId="24" fillId="32" borderId="11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4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0" fillId="33" borderId="11" xfId="0" applyFont="1" applyFill="1" applyBorder="1" applyAlignment="1">
      <alignment horizontal="left" vertical="top" wrapText="1" indent="3"/>
    </xf>
    <xf numFmtId="0" fontId="10" fillId="33" borderId="11" xfId="0" applyFont="1" applyFill="1" applyBorder="1" applyAlignment="1">
      <alignment horizontal="left" vertical="top" wrapText="1" indent="1"/>
    </xf>
    <xf numFmtId="0" fontId="10" fillId="0" borderId="11" xfId="0" applyFont="1" applyBorder="1" applyAlignment="1">
      <alignment vertical="top"/>
    </xf>
    <xf numFmtId="0" fontId="10" fillId="33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9" fontId="21" fillId="33" borderId="11" xfId="0" applyNumberFormat="1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wrapText="1"/>
    </xf>
    <xf numFmtId="176" fontId="24" fillId="33" borderId="11" xfId="0" applyNumberFormat="1" applyFont="1" applyFill="1" applyBorder="1" applyAlignment="1">
      <alignment wrapText="1"/>
    </xf>
    <xf numFmtId="1" fontId="29" fillId="0" borderId="11" xfId="0" applyNumberFormat="1" applyFont="1" applyBorder="1" applyAlignment="1">
      <alignment wrapText="1"/>
    </xf>
    <xf numFmtId="0" fontId="29" fillId="33" borderId="11" xfId="0" applyFont="1" applyFill="1" applyBorder="1" applyAlignment="1">
      <alignment wrapText="1"/>
    </xf>
    <xf numFmtId="2" fontId="26" fillId="0" borderId="11" xfId="0" applyNumberFormat="1" applyFont="1" applyBorder="1" applyAlignment="1">
      <alignment horizontal="center" wrapText="1"/>
    </xf>
    <xf numFmtId="1" fontId="24" fillId="0" borderId="11" xfId="0" applyNumberFormat="1" applyFont="1" applyBorder="1" applyAlignment="1">
      <alignment horizontal="center" wrapText="1"/>
    </xf>
    <xf numFmtId="0" fontId="24" fillId="33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0" fillId="33" borderId="11" xfId="0" applyNumberFormat="1" applyFont="1" applyFill="1" applyBorder="1" applyAlignment="1">
      <alignment vertical="top" wrapText="1"/>
    </xf>
    <xf numFmtId="4" fontId="10" fillId="0" borderId="11" xfId="0" applyNumberFormat="1" applyFont="1" applyBorder="1" applyAlignment="1">
      <alignment wrapText="1"/>
    </xf>
    <xf numFmtId="4" fontId="10" fillId="33" borderId="11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4" fontId="10" fillId="0" borderId="11" xfId="0" applyNumberFormat="1" applyFont="1" applyBorder="1" applyAlignment="1">
      <alignment vertical="top" wrapText="1"/>
    </xf>
    <xf numFmtId="4" fontId="21" fillId="33" borderId="11" xfId="0" applyNumberFormat="1" applyFont="1" applyFill="1" applyBorder="1" applyAlignment="1">
      <alignment horizontal="center" wrapText="1"/>
    </xf>
    <xf numFmtId="4" fontId="23" fillId="33" borderId="11" xfId="53" applyNumberFormat="1" applyFont="1" applyFill="1" applyBorder="1" applyAlignment="1">
      <alignment horizontal="center"/>
      <protection/>
    </xf>
    <xf numFmtId="4" fontId="23" fillId="33" borderId="11" xfId="53" applyNumberFormat="1" applyFont="1" applyFill="1" applyBorder="1" applyAlignment="1">
      <alignment horizontal="center" vertical="center"/>
      <protection/>
    </xf>
    <xf numFmtId="4" fontId="22" fillId="33" borderId="11" xfId="0" applyNumberFormat="1" applyFont="1" applyFill="1" applyBorder="1" applyAlignment="1">
      <alignment horizontal="center"/>
    </xf>
    <xf numFmtId="4" fontId="22" fillId="33" borderId="3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4" fontId="26" fillId="0" borderId="11" xfId="0" applyNumberFormat="1" applyFont="1" applyBorder="1" applyAlignment="1">
      <alignment horizontal="center" wrapText="1"/>
    </xf>
    <xf numFmtId="4" fontId="24" fillId="0" borderId="11" xfId="0" applyNumberFormat="1" applyFont="1" applyBorder="1" applyAlignment="1">
      <alignment wrapText="1"/>
    </xf>
    <xf numFmtId="4" fontId="0" fillId="33" borderId="11" xfId="0" applyNumberFormat="1" applyFill="1" applyBorder="1" applyAlignment="1">
      <alignment/>
    </xf>
    <xf numFmtId="4" fontId="24" fillId="32" borderId="11" xfId="0" applyNumberFormat="1" applyFont="1" applyFill="1" applyBorder="1" applyAlignment="1">
      <alignment wrapText="1"/>
    </xf>
    <xf numFmtId="4" fontId="24" fillId="33" borderId="11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29" fillId="33" borderId="11" xfId="0" applyNumberFormat="1" applyFont="1" applyFill="1" applyBorder="1" applyAlignment="1">
      <alignment wrapText="1"/>
    </xf>
    <xf numFmtId="4" fontId="29" fillId="32" borderId="11" xfId="0" applyNumberFormat="1" applyFont="1" applyFill="1" applyBorder="1" applyAlignment="1">
      <alignment wrapText="1"/>
    </xf>
    <xf numFmtId="4" fontId="29" fillId="0" borderId="11" xfId="0" applyNumberFormat="1" applyFont="1" applyBorder="1" applyAlignment="1">
      <alignment wrapText="1"/>
    </xf>
    <xf numFmtId="4" fontId="26" fillId="32" borderId="11" xfId="0" applyNumberFormat="1" applyFont="1" applyFill="1" applyBorder="1" applyAlignment="1">
      <alignment horizontal="center" wrapText="1"/>
    </xf>
    <xf numFmtId="4" fontId="24" fillId="33" borderId="11" xfId="0" applyNumberFormat="1" applyFont="1" applyFill="1" applyBorder="1" applyAlignment="1">
      <alignment horizontal="center" wrapText="1"/>
    </xf>
    <xf numFmtId="4" fontId="24" fillId="32" borderId="11" xfId="0" applyNumberFormat="1" applyFont="1" applyFill="1" applyBorder="1" applyAlignment="1">
      <alignment horizontal="center" wrapText="1"/>
    </xf>
    <xf numFmtId="4" fontId="24" fillId="33" borderId="11" xfId="0" applyNumberFormat="1" applyFont="1" applyFill="1" applyBorder="1" applyAlignment="1">
      <alignment horizontal="right" wrapText="1"/>
    </xf>
    <xf numFmtId="4" fontId="24" fillId="0" borderId="11" xfId="0" applyNumberFormat="1" applyFont="1" applyBorder="1" applyAlignment="1">
      <alignment horizontal="right" wrapText="1"/>
    </xf>
    <xf numFmtId="4" fontId="26" fillId="0" borderId="11" xfId="0" applyNumberFormat="1" applyFont="1" applyBorder="1" applyAlignment="1">
      <alignment horizontal="right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" fillId="0" borderId="31" xfId="0" applyFont="1" applyBorder="1" applyAlignment="1">
      <alignment horizontal="justify" vertical="top" wrapText="1"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/>
    </xf>
    <xf numFmtId="0" fontId="37" fillId="0" borderId="28" xfId="42" applyFont="1" applyBorder="1" applyAlignment="1" applyProtection="1">
      <alignment vertical="top" wrapText="1"/>
      <protection/>
    </xf>
    <xf numFmtId="0" fontId="3" fillId="0" borderId="28" xfId="0" applyFont="1" applyBorder="1" applyAlignment="1">
      <alignment horizontal="justify" vertical="top" wrapText="1"/>
    </xf>
    <xf numFmtId="49" fontId="3" fillId="0" borderId="32" xfId="0" applyNumberFormat="1" applyFont="1" applyBorder="1" applyAlignment="1">
      <alignment vertical="top" wrapText="1"/>
    </xf>
    <xf numFmtId="49" fontId="3" fillId="0" borderId="33" xfId="0" applyNumberFormat="1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49" fontId="4" fillId="0" borderId="33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33" xfId="0" applyNumberFormat="1" applyFont="1" applyBorder="1" applyAlignment="1">
      <alignment vertical="top" wrapText="1"/>
    </xf>
    <xf numFmtId="49" fontId="2" fillId="0" borderId="33" xfId="0" applyNumberFormat="1" applyFont="1" applyBorder="1" applyAlignment="1">
      <alignment vertical="top" wrapText="1"/>
    </xf>
    <xf numFmtId="0" fontId="3" fillId="0" borderId="37" xfId="0" applyFont="1" applyBorder="1" applyAlignment="1">
      <alignment horizontal="justify" vertical="top" wrapText="1"/>
    </xf>
    <xf numFmtId="0" fontId="3" fillId="0" borderId="38" xfId="0" applyFont="1" applyBorder="1" applyAlignment="1">
      <alignment horizontal="justify" vertical="top" wrapText="1"/>
    </xf>
    <xf numFmtId="49" fontId="3" fillId="0" borderId="32" xfId="0" applyNumberFormat="1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4" fillId="0" borderId="25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4" fontId="10" fillId="33" borderId="11" xfId="0" applyNumberFormat="1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0" fillId="0" borderId="11" xfId="0" applyNumberFormat="1" applyFont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4" fontId="10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0" fillId="33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8" fillId="0" borderId="11" xfId="42" applyFont="1" applyBorder="1" applyAlignment="1" applyProtection="1">
      <alignment horizontal="center" vertical="top" wrapText="1"/>
      <protection/>
    </xf>
    <xf numFmtId="0" fontId="19" fillId="0" borderId="11" xfId="42" applyBorder="1" applyAlignment="1" applyProtection="1">
      <alignment horizontal="center" vertical="top" wrapText="1"/>
      <protection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24" fillId="0" borderId="11" xfId="0" applyNumberFormat="1" applyFont="1" applyBorder="1" applyAlignment="1">
      <alignment wrapText="1"/>
    </xf>
    <xf numFmtId="0" fontId="24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" fillId="0" borderId="17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tn_1956@ramble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533A04E20AB67FD380024BD266E06BDDFD48F7D1E932DC22E3DEF765EE60229CB75CF4612C1LCo0A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498B3B05D017C5B45A411FB862CB81F9850FB560EABEFE42BBB31E595eBu9A" TargetMode="External" /><Relationship Id="rId2" Type="http://schemas.openxmlformats.org/officeDocument/2006/relationships/hyperlink" Target="consultantplus://offline/ref=6498B3B05D017C5B45A411FB862CB81F9B59FD5D01ABEFE42BBB31E595eBu9A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ar-info.ru/docs/laws/?sectId=74733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D27" sqref="D27"/>
    </sheetView>
  </sheetViews>
  <sheetFormatPr defaultColWidth="9.00390625" defaultRowHeight="12.75"/>
  <cols>
    <col min="1" max="1" width="133.375" style="0" customWidth="1"/>
    <col min="2" max="2" width="26.25390625" style="0" customWidth="1"/>
    <col min="6" max="6" width="19.25390625" style="0" customWidth="1"/>
  </cols>
  <sheetData>
    <row r="1" spans="2:3" ht="31.5">
      <c r="B1" s="12" t="s">
        <v>58</v>
      </c>
      <c r="C1" s="6"/>
    </row>
    <row r="2" spans="2:3" ht="12.75">
      <c r="B2" s="3"/>
      <c r="C2" s="3"/>
    </row>
    <row r="3" spans="2:3" ht="12.75">
      <c r="B3" s="3"/>
      <c r="C3" s="3"/>
    </row>
    <row r="4" spans="2:3" ht="15.75">
      <c r="B4" s="70" t="s">
        <v>62</v>
      </c>
      <c r="C4" s="71"/>
    </row>
    <row r="5" spans="2:3" ht="12.75">
      <c r="B5" s="71" t="s">
        <v>292</v>
      </c>
      <c r="C5" s="71" t="s">
        <v>293</v>
      </c>
    </row>
    <row r="6" spans="2:3" ht="12.75">
      <c r="B6" s="3"/>
      <c r="C6" s="3"/>
    </row>
    <row r="7" spans="2:3" ht="12.75">
      <c r="B7" s="3"/>
      <c r="C7" s="3"/>
    </row>
    <row r="12" spans="1:12" ht="22.5">
      <c r="A12" s="138" t="s">
        <v>59</v>
      </c>
      <c r="B12" s="69"/>
      <c r="C12" s="3"/>
      <c r="D12" s="3"/>
      <c r="E12" s="3"/>
      <c r="F12" s="3"/>
      <c r="G12" s="3"/>
      <c r="H12" s="3"/>
      <c r="I12" s="3"/>
      <c r="J12" s="3"/>
      <c r="K12" s="3"/>
      <c r="L12" s="19"/>
    </row>
    <row r="13" spans="1:12" ht="22.5">
      <c r="A13" s="138" t="s">
        <v>239</v>
      </c>
      <c r="B13" s="13"/>
      <c r="C13" s="3"/>
      <c r="D13" s="3"/>
      <c r="E13" s="3"/>
      <c r="F13" s="3"/>
      <c r="G13" s="3"/>
      <c r="H13" s="3"/>
      <c r="I13" s="3"/>
      <c r="J13" s="3"/>
      <c r="K13" s="3"/>
      <c r="L13" s="19"/>
    </row>
    <row r="14" spans="1:12" ht="18.75">
      <c r="A14" s="72"/>
      <c r="B14" s="14"/>
      <c r="C14" s="3"/>
      <c r="D14" s="3"/>
      <c r="E14" s="3"/>
      <c r="F14" s="3"/>
      <c r="G14" s="3"/>
      <c r="H14" s="3"/>
      <c r="I14" s="3"/>
      <c r="J14" s="3"/>
      <c r="K14" s="3"/>
      <c r="L14" s="19"/>
    </row>
    <row r="15" spans="1:12" ht="26.25">
      <c r="A15" s="139" t="s">
        <v>240</v>
      </c>
      <c r="B15" s="15"/>
      <c r="C15" s="3"/>
      <c r="D15" s="3"/>
      <c r="E15" s="3"/>
      <c r="F15" s="3"/>
      <c r="G15" s="3"/>
      <c r="H15" s="3"/>
      <c r="I15" s="3"/>
      <c r="J15" s="3"/>
      <c r="K15" s="3"/>
      <c r="L15" s="19"/>
    </row>
    <row r="16" spans="1:12" ht="26.25">
      <c r="A16" s="139" t="s">
        <v>313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19"/>
    </row>
    <row r="17" spans="1:12" ht="18.75">
      <c r="A17" s="73" t="s">
        <v>60</v>
      </c>
      <c r="B17" s="16"/>
      <c r="C17" s="3"/>
      <c r="D17" s="3"/>
      <c r="E17" s="3"/>
      <c r="F17" s="3"/>
      <c r="G17" s="3"/>
      <c r="H17" s="3"/>
      <c r="I17" s="3"/>
      <c r="J17" s="3"/>
      <c r="K17" s="3"/>
      <c r="L17" s="19"/>
    </row>
    <row r="18" spans="1:12" ht="20.25">
      <c r="A18" s="1"/>
      <c r="B18" s="13"/>
      <c r="C18" s="3"/>
      <c r="D18" s="3"/>
      <c r="E18" s="3"/>
      <c r="F18" s="3"/>
      <c r="G18" s="3"/>
      <c r="H18" s="3"/>
      <c r="I18" s="3"/>
      <c r="J18" s="3"/>
      <c r="K18" s="3"/>
      <c r="L18" s="19"/>
    </row>
    <row r="19" spans="1:12" ht="23.25">
      <c r="A19" s="140" t="s">
        <v>312</v>
      </c>
      <c r="B19" s="16"/>
      <c r="C19" s="3"/>
      <c r="D19" s="3"/>
      <c r="E19" s="3"/>
      <c r="F19" s="3"/>
      <c r="G19" s="3"/>
      <c r="H19" s="3"/>
      <c r="I19" s="3"/>
      <c r="J19" s="3"/>
      <c r="K19" s="3"/>
      <c r="L19" s="19"/>
    </row>
    <row r="20" spans="1:12" ht="18.75">
      <c r="A20" s="2"/>
      <c r="B20" s="14"/>
      <c r="C20" s="3"/>
      <c r="D20" s="3"/>
      <c r="E20" s="3"/>
      <c r="F20" s="3"/>
      <c r="G20" s="3"/>
      <c r="H20" s="3"/>
      <c r="I20" s="3"/>
      <c r="J20" s="3"/>
      <c r="K20" s="3"/>
      <c r="L20" s="19"/>
    </row>
    <row r="21" spans="1:12" ht="20.25">
      <c r="A21" s="141" t="s">
        <v>310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19"/>
    </row>
    <row r="22" spans="1:12" ht="20.25">
      <c r="A22" s="142" t="s">
        <v>311</v>
      </c>
      <c r="B22" s="16"/>
      <c r="C22" s="3"/>
      <c r="D22" s="3"/>
      <c r="E22" s="3"/>
      <c r="F22" s="3"/>
      <c r="G22" s="3"/>
      <c r="H22" s="3"/>
      <c r="I22" s="3"/>
      <c r="J22" s="3"/>
      <c r="K22" s="3"/>
      <c r="L22" s="19"/>
    </row>
    <row r="23" spans="1:12" ht="18.75">
      <c r="A23" s="73" t="s">
        <v>61</v>
      </c>
      <c r="B23" s="18"/>
      <c r="C23" s="3"/>
      <c r="D23" s="3"/>
      <c r="E23" s="3"/>
      <c r="F23" s="3"/>
      <c r="G23" s="3"/>
      <c r="H23" s="3"/>
      <c r="I23" s="3"/>
      <c r="J23" s="3"/>
      <c r="K23" s="3"/>
      <c r="L23" s="19"/>
    </row>
    <row r="24" spans="1:12" ht="18.7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19"/>
    </row>
    <row r="25" spans="1:12" ht="18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19"/>
    </row>
    <row r="26" spans="1:12" ht="18.7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19"/>
    </row>
    <row r="27" spans="1:12" ht="18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19"/>
    </row>
    <row r="28" ht="18.75">
      <c r="A28" s="1"/>
    </row>
    <row r="29" ht="18.75">
      <c r="A29" s="1"/>
    </row>
    <row r="30" ht="18.75">
      <c r="A30" s="1"/>
    </row>
    <row r="31" ht="20.25">
      <c r="A31" s="143" t="s">
        <v>309</v>
      </c>
    </row>
    <row r="32" ht="12.75">
      <c r="A32" s="74" t="s">
        <v>241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28"/>
  <sheetViews>
    <sheetView zoomScalePageLayoutView="0" workbookViewId="0" topLeftCell="A10">
      <selection activeCell="H15" sqref="H15"/>
    </sheetView>
  </sheetViews>
  <sheetFormatPr defaultColWidth="9.00390625" defaultRowHeight="12.75"/>
  <cols>
    <col min="2" max="2" width="47.625" style="0" customWidth="1"/>
    <col min="3" max="3" width="76.00390625" style="0" customWidth="1"/>
  </cols>
  <sheetData>
    <row r="7" ht="19.5" thickBot="1">
      <c r="B7" s="1" t="s">
        <v>0</v>
      </c>
    </row>
    <row r="8" spans="1:3" ht="16.5" thickBot="1">
      <c r="A8" s="9"/>
      <c r="B8" s="160" t="s">
        <v>242</v>
      </c>
      <c r="C8" s="161"/>
    </row>
    <row r="9" spans="1:3" ht="32.25" thickBot="1">
      <c r="A9" s="9"/>
      <c r="B9" s="144" t="s">
        <v>1</v>
      </c>
      <c r="C9" s="145" t="s">
        <v>243</v>
      </c>
    </row>
    <row r="10" spans="1:3" ht="32.25" thickBot="1">
      <c r="A10" s="9"/>
      <c r="B10" s="144" t="s">
        <v>2</v>
      </c>
      <c r="C10" s="145" t="s">
        <v>244</v>
      </c>
    </row>
    <row r="11" spans="1:3" ht="16.5" thickBot="1">
      <c r="A11" s="9"/>
      <c r="B11" s="144" t="s">
        <v>3</v>
      </c>
      <c r="C11" s="145" t="s">
        <v>245</v>
      </c>
    </row>
    <row r="12" spans="1:3" ht="32.25" thickBot="1">
      <c r="A12" s="9"/>
      <c r="B12" s="144" t="s">
        <v>4</v>
      </c>
      <c r="C12" s="145" t="s">
        <v>253</v>
      </c>
    </row>
    <row r="13" spans="1:3" ht="16.5" thickBot="1">
      <c r="A13" s="9"/>
      <c r="B13" s="144" t="s">
        <v>5</v>
      </c>
      <c r="C13" s="145" t="s">
        <v>246</v>
      </c>
    </row>
    <row r="14" spans="1:3" ht="32.25" thickBot="1">
      <c r="A14" s="9"/>
      <c r="B14" s="144" t="s">
        <v>6</v>
      </c>
      <c r="C14" s="145" t="s">
        <v>7</v>
      </c>
    </row>
    <row r="15" spans="1:3" ht="32.25" thickBot="1">
      <c r="A15" s="9"/>
      <c r="B15" s="144" t="s">
        <v>8</v>
      </c>
      <c r="C15" s="145" t="s">
        <v>247</v>
      </c>
    </row>
    <row r="16" spans="1:3" ht="16.5" thickBot="1">
      <c r="A16" s="9"/>
      <c r="B16" s="144" t="s">
        <v>9</v>
      </c>
      <c r="C16" s="146">
        <v>89248067750</v>
      </c>
    </row>
    <row r="17" spans="1:3" ht="16.5" thickBot="1">
      <c r="A17" s="9"/>
      <c r="B17" s="144" t="s">
        <v>10</v>
      </c>
      <c r="C17" s="145" t="s">
        <v>248</v>
      </c>
    </row>
    <row r="18" spans="1:5" ht="16.5" thickBot="1">
      <c r="A18" s="9"/>
      <c r="B18" s="144" t="s">
        <v>12</v>
      </c>
      <c r="C18" s="147" t="s">
        <v>256</v>
      </c>
      <c r="E18" s="75"/>
    </row>
    <row r="19" spans="1:3" ht="16.5" thickBot="1">
      <c r="A19" s="9"/>
      <c r="B19" s="144" t="s">
        <v>249</v>
      </c>
      <c r="C19" s="145" t="s">
        <v>250</v>
      </c>
    </row>
    <row r="20" spans="1:3" ht="16.5" thickBot="1">
      <c r="A20" s="9"/>
      <c r="B20" s="144" t="s">
        <v>13</v>
      </c>
      <c r="C20" s="145" t="s">
        <v>14</v>
      </c>
    </row>
    <row r="21" spans="1:3" ht="16.5" thickBot="1">
      <c r="A21" s="9"/>
      <c r="B21" s="144" t="s">
        <v>15</v>
      </c>
      <c r="C21" s="145" t="s">
        <v>251</v>
      </c>
    </row>
    <row r="22" spans="1:3" ht="16.5" thickBot="1">
      <c r="A22" s="9"/>
      <c r="B22" s="144" t="s">
        <v>16</v>
      </c>
      <c r="C22" s="145" t="s">
        <v>254</v>
      </c>
    </row>
    <row r="23" spans="1:3" ht="16.5" thickBot="1">
      <c r="A23" s="9"/>
      <c r="B23" s="144" t="s">
        <v>17</v>
      </c>
      <c r="C23" s="148">
        <v>14</v>
      </c>
    </row>
    <row r="24" spans="1:3" ht="16.5" thickBot="1">
      <c r="A24" s="9"/>
      <c r="B24" s="144" t="s">
        <v>18</v>
      </c>
      <c r="C24" s="148">
        <v>76248000021</v>
      </c>
    </row>
    <row r="25" spans="1:3" ht="32.25" thickBot="1">
      <c r="A25" s="9"/>
      <c r="B25" s="144" t="s">
        <v>19</v>
      </c>
      <c r="C25" s="148">
        <v>20903</v>
      </c>
    </row>
    <row r="26" spans="1:3" ht="16.5" thickBot="1">
      <c r="A26" s="9"/>
      <c r="B26" s="144" t="s">
        <v>20</v>
      </c>
      <c r="C26" s="148">
        <v>4210007</v>
      </c>
    </row>
    <row r="27" spans="1:3" ht="16.5" thickBot="1">
      <c r="A27" s="9"/>
      <c r="B27" s="144" t="s">
        <v>21</v>
      </c>
      <c r="C27" s="148" t="s">
        <v>11</v>
      </c>
    </row>
    <row r="28" spans="1:3" ht="16.5" thickBot="1">
      <c r="A28" s="9"/>
      <c r="B28" s="144" t="s">
        <v>22</v>
      </c>
      <c r="C28" s="148" t="s">
        <v>299</v>
      </c>
    </row>
  </sheetData>
  <sheetProtection/>
  <mergeCells count="1">
    <mergeCell ref="B8:C8"/>
  </mergeCells>
  <hyperlinks>
    <hyperlink ref="C18" r:id="rId1" display="rtn_1956@rambler.ru"/>
  </hyperlinks>
  <printOptions/>
  <pageMargins left="0.75" right="0.75" top="1" bottom="1" header="0.5" footer="0.5"/>
  <pageSetup horizontalDpi="600" verticalDpi="600" orientation="landscape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0.625" style="0" customWidth="1"/>
    <col min="2" max="2" width="23.25390625" style="0" customWidth="1"/>
    <col min="3" max="3" width="31.625" style="0" customWidth="1"/>
    <col min="4" max="4" width="100.375" style="0" customWidth="1"/>
  </cols>
  <sheetData>
    <row r="1" spans="1:4" ht="18.75">
      <c r="A1" s="7"/>
      <c r="B1" s="8"/>
      <c r="C1" s="7" t="s">
        <v>23</v>
      </c>
      <c r="D1" s="8"/>
    </row>
    <row r="2" spans="1:4" ht="31.5">
      <c r="A2" s="149" t="s">
        <v>24</v>
      </c>
      <c r="B2" s="150" t="s">
        <v>25</v>
      </c>
      <c r="C2" s="150" t="s">
        <v>26</v>
      </c>
      <c r="D2" s="150" t="s">
        <v>27</v>
      </c>
    </row>
    <row r="3" spans="1:4" ht="110.25">
      <c r="A3" s="162" t="s">
        <v>28</v>
      </c>
      <c r="B3" s="162" t="s">
        <v>257</v>
      </c>
      <c r="C3" s="151" t="s">
        <v>252</v>
      </c>
      <c r="D3" s="158" t="s">
        <v>259</v>
      </c>
    </row>
    <row r="4" spans="1:4" ht="57" customHeight="1">
      <c r="A4" s="162"/>
      <c r="B4" s="162"/>
      <c r="D4" s="158" t="s">
        <v>260</v>
      </c>
    </row>
    <row r="5" spans="1:4" ht="25.5">
      <c r="A5" s="162"/>
      <c r="B5" s="162"/>
      <c r="D5" s="159" t="s">
        <v>261</v>
      </c>
    </row>
    <row r="6" spans="1:4" ht="25.5">
      <c r="A6" s="162"/>
      <c r="B6" s="162"/>
      <c r="C6" s="152"/>
      <c r="D6" s="159" t="s">
        <v>262</v>
      </c>
    </row>
    <row r="7" spans="1:4" ht="25.5">
      <c r="A7" s="162"/>
      <c r="B7" s="162"/>
      <c r="C7" s="152"/>
      <c r="D7" s="159" t="s">
        <v>263</v>
      </c>
    </row>
    <row r="8" spans="1:4" ht="63">
      <c r="A8" s="149" t="s">
        <v>29</v>
      </c>
      <c r="B8" s="150" t="s">
        <v>258</v>
      </c>
      <c r="C8" s="152"/>
      <c r="D8" s="150"/>
    </row>
    <row r="9" spans="1:4" ht="48" thickBot="1">
      <c r="A9" s="153" t="s">
        <v>30</v>
      </c>
      <c r="B9" s="154" t="s">
        <v>31</v>
      </c>
      <c r="C9" s="155"/>
      <c r="D9" s="154"/>
    </row>
    <row r="10" spans="1:4" ht="15.75">
      <c r="A10" s="156"/>
      <c r="B10" s="157"/>
      <c r="C10" s="157"/>
      <c r="D10" s="157"/>
    </row>
    <row r="18" ht="12.75">
      <c r="D18" s="78"/>
    </row>
  </sheetData>
  <sheetProtection/>
  <mergeCells count="2">
    <mergeCell ref="A3:A7"/>
    <mergeCell ref="B3:B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0">
      <selection activeCell="C34" sqref="C34"/>
    </sheetView>
  </sheetViews>
  <sheetFormatPr defaultColWidth="9.00390625" defaultRowHeight="12.75"/>
  <cols>
    <col min="2" max="2" width="65.75390625" style="0" customWidth="1"/>
    <col min="3" max="3" width="89.75390625" style="0" customWidth="1"/>
  </cols>
  <sheetData>
    <row r="2" spans="1:4" ht="19.5" thickBot="1">
      <c r="A2" s="1"/>
      <c r="B2" s="1" t="s">
        <v>32</v>
      </c>
      <c r="D2" s="1"/>
    </row>
    <row r="3" spans="1:3" ht="16.5" thickBot="1">
      <c r="A3" s="84" t="s">
        <v>24</v>
      </c>
      <c r="B3" s="85" t="s">
        <v>33</v>
      </c>
      <c r="C3" s="86" t="s">
        <v>34</v>
      </c>
    </row>
    <row r="4" spans="1:3" ht="78.75">
      <c r="A4" s="79" t="s">
        <v>28</v>
      </c>
      <c r="B4" s="80" t="s">
        <v>264</v>
      </c>
      <c r="C4" s="87" t="s">
        <v>267</v>
      </c>
    </row>
    <row r="5" spans="1:3" ht="63.75" thickBot="1">
      <c r="A5" s="81" t="s">
        <v>29</v>
      </c>
      <c r="B5" s="82" t="s">
        <v>265</v>
      </c>
      <c r="C5" s="83" t="s">
        <v>268</v>
      </c>
    </row>
    <row r="6" spans="1:3" ht="17.25" customHeight="1">
      <c r="A6" s="166" t="s">
        <v>30</v>
      </c>
      <c r="B6" s="163" t="s">
        <v>266</v>
      </c>
      <c r="C6" s="169" t="s">
        <v>269</v>
      </c>
    </row>
    <row r="7" spans="1:3" ht="12.75">
      <c r="A7" s="167"/>
      <c r="B7" s="164"/>
      <c r="C7" s="170"/>
    </row>
    <row r="8" spans="1:3" ht="12.75">
      <c r="A8" s="167"/>
      <c r="B8" s="164"/>
      <c r="C8" s="170"/>
    </row>
    <row r="9" spans="1:3" ht="12.75">
      <c r="A9" s="167"/>
      <c r="B9" s="164"/>
      <c r="C9" s="170"/>
    </row>
    <row r="10" spans="1:3" ht="12" customHeight="1">
      <c r="A10" s="167"/>
      <c r="B10" s="164"/>
      <c r="C10" s="170"/>
    </row>
    <row r="11" spans="1:3" ht="6" customHeight="1" hidden="1">
      <c r="A11" s="167"/>
      <c r="B11" s="164"/>
      <c r="C11" s="170"/>
    </row>
    <row r="12" spans="1:3" ht="12.75" hidden="1">
      <c r="A12" s="167"/>
      <c r="B12" s="164"/>
      <c r="C12" s="170"/>
    </row>
    <row r="13" spans="1:3" ht="12.75" hidden="1">
      <c r="A13" s="167"/>
      <c r="B13" s="164"/>
      <c r="C13" s="170"/>
    </row>
    <row r="14" spans="1:3" ht="12.75" hidden="1">
      <c r="A14" s="167"/>
      <c r="B14" s="164"/>
      <c r="C14" s="170"/>
    </row>
    <row r="15" spans="1:3" ht="12.75" hidden="1">
      <c r="A15" s="167"/>
      <c r="B15" s="164"/>
      <c r="C15" s="170"/>
    </row>
    <row r="16" spans="1:3" ht="12.75" hidden="1">
      <c r="A16" s="167"/>
      <c r="B16" s="164"/>
      <c r="C16" s="170"/>
    </row>
    <row r="17" spans="1:3" ht="12.75" hidden="1">
      <c r="A17" s="167"/>
      <c r="B17" s="164"/>
      <c r="C17" s="170"/>
    </row>
    <row r="18" spans="1:3" ht="12.75" hidden="1">
      <c r="A18" s="167"/>
      <c r="B18" s="164"/>
      <c r="C18" s="170"/>
    </row>
    <row r="19" spans="1:3" ht="12.75" hidden="1">
      <c r="A19" s="167"/>
      <c r="B19" s="164"/>
      <c r="C19" s="170"/>
    </row>
    <row r="20" spans="1:3" ht="12.75" hidden="1">
      <c r="A20" s="167"/>
      <c r="B20" s="164"/>
      <c r="C20" s="170"/>
    </row>
    <row r="21" spans="1:3" ht="12.75" hidden="1">
      <c r="A21" s="167"/>
      <c r="B21" s="164"/>
      <c r="C21" s="170"/>
    </row>
    <row r="22" spans="1:3" ht="12.75" hidden="1">
      <c r="A22" s="167"/>
      <c r="B22" s="164"/>
      <c r="C22" s="170"/>
    </row>
    <row r="23" spans="1:3" ht="9" customHeight="1" hidden="1">
      <c r="A23" s="167"/>
      <c r="B23" s="164"/>
      <c r="C23" s="170"/>
    </row>
    <row r="24" spans="1:3" ht="12.75" hidden="1">
      <c r="A24" s="167"/>
      <c r="B24" s="164"/>
      <c r="C24" s="170"/>
    </row>
    <row r="25" spans="1:3" ht="12.75" hidden="1">
      <c r="A25" s="167"/>
      <c r="B25" s="164"/>
      <c r="C25" s="170"/>
    </row>
    <row r="26" spans="1:3" ht="12.75" hidden="1">
      <c r="A26" s="167"/>
      <c r="B26" s="164"/>
      <c r="C26" s="170"/>
    </row>
    <row r="27" spans="1:3" ht="12.75" hidden="1">
      <c r="A27" s="167"/>
      <c r="B27" s="164"/>
      <c r="C27" s="170"/>
    </row>
    <row r="28" spans="1:3" ht="12.75" hidden="1">
      <c r="A28" s="167"/>
      <c r="B28" s="164"/>
      <c r="C28" s="170"/>
    </row>
    <row r="29" spans="1:3" ht="12.75" hidden="1">
      <c r="A29" s="167"/>
      <c r="B29" s="164"/>
      <c r="C29" s="170"/>
    </row>
    <row r="30" spans="1:3" ht="12.75" hidden="1">
      <c r="A30" s="167"/>
      <c r="B30" s="164"/>
      <c r="C30" s="170"/>
    </row>
    <row r="31" spans="1:3" ht="15.75" hidden="1" thickBot="1">
      <c r="A31" s="168"/>
      <c r="B31" s="165"/>
      <c r="C31" s="91"/>
    </row>
    <row r="32" spans="1:3" ht="3" customHeight="1" thickBot="1">
      <c r="A32" s="88"/>
      <c r="B32" s="89"/>
      <c r="C32" s="90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</sheetData>
  <sheetProtection/>
  <mergeCells count="3">
    <mergeCell ref="B6:B31"/>
    <mergeCell ref="A6:A31"/>
    <mergeCell ref="C6:C3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9">
      <selection activeCell="H6" sqref="H6"/>
    </sheetView>
  </sheetViews>
  <sheetFormatPr defaultColWidth="9.00390625" defaultRowHeight="12.75"/>
  <cols>
    <col min="1" max="1" width="6.375" style="0" customWidth="1"/>
    <col min="2" max="2" width="28.875" style="0" customWidth="1"/>
    <col min="3" max="3" width="25.125" style="0" customWidth="1"/>
    <col min="4" max="4" width="16.625" style="0" customWidth="1"/>
    <col min="5" max="5" width="33.375" style="0" customWidth="1"/>
  </cols>
  <sheetData>
    <row r="1" spans="1:4" ht="18.75">
      <c r="A1" s="2"/>
      <c r="D1" s="2" t="s">
        <v>35</v>
      </c>
    </row>
    <row r="2" spans="1:5" ht="38.25">
      <c r="A2" s="10" t="s">
        <v>24</v>
      </c>
      <c r="B2" s="10" t="s">
        <v>36</v>
      </c>
      <c r="C2" s="10" t="s">
        <v>37</v>
      </c>
      <c r="D2" s="10" t="s">
        <v>38</v>
      </c>
      <c r="E2" s="5" t="s">
        <v>39</v>
      </c>
    </row>
    <row r="3" spans="1:5" ht="38.25">
      <c r="A3" s="171" t="s">
        <v>28</v>
      </c>
      <c r="B3" s="171" t="s">
        <v>40</v>
      </c>
      <c r="C3" s="10" t="s">
        <v>41</v>
      </c>
      <c r="D3" s="10" t="s">
        <v>46</v>
      </c>
      <c r="E3" s="10" t="s">
        <v>55</v>
      </c>
    </row>
    <row r="4" spans="1:5" ht="51">
      <c r="A4" s="171"/>
      <c r="B4" s="171"/>
      <c r="C4" s="10" t="s">
        <v>42</v>
      </c>
      <c r="D4" s="10" t="s">
        <v>47</v>
      </c>
      <c r="E4" s="10" t="s">
        <v>56</v>
      </c>
    </row>
    <row r="5" spans="1:5" ht="63.75">
      <c r="A5" s="171"/>
      <c r="B5" s="171"/>
      <c r="C5" s="10" t="s">
        <v>43</v>
      </c>
      <c r="D5" s="10" t="s">
        <v>48</v>
      </c>
      <c r="E5" s="10" t="s">
        <v>57</v>
      </c>
    </row>
    <row r="6" spans="1:5" ht="102">
      <c r="A6" s="171"/>
      <c r="B6" s="171"/>
      <c r="C6" s="10" t="s">
        <v>44</v>
      </c>
      <c r="D6" s="10" t="s">
        <v>49</v>
      </c>
      <c r="E6" s="11"/>
    </row>
    <row r="7" spans="1:5" ht="76.5">
      <c r="A7" s="171"/>
      <c r="B7" s="171"/>
      <c r="C7" s="10" t="s">
        <v>45</v>
      </c>
      <c r="D7" s="10" t="s">
        <v>50</v>
      </c>
      <c r="E7" s="11"/>
    </row>
    <row r="8" spans="1:5" ht="140.25">
      <c r="A8" s="171"/>
      <c r="B8" s="171"/>
      <c r="C8" s="10"/>
      <c r="D8" s="10" t="s">
        <v>51</v>
      </c>
      <c r="E8" s="11"/>
    </row>
    <row r="9" spans="1:5" ht="127.5">
      <c r="A9" s="171"/>
      <c r="B9" s="171"/>
      <c r="C9" s="11"/>
      <c r="D9" s="10" t="s">
        <v>52</v>
      </c>
      <c r="E9" s="11"/>
    </row>
    <row r="10" spans="1:5" ht="216.75">
      <c r="A10" s="171"/>
      <c r="B10" s="171"/>
      <c r="C10" s="11"/>
      <c r="D10" s="10" t="s">
        <v>53</v>
      </c>
      <c r="E10" s="11"/>
    </row>
    <row r="11" spans="1:5" ht="38.25">
      <c r="A11" s="171"/>
      <c r="B11" s="171"/>
      <c r="C11" s="11"/>
      <c r="D11" s="10" t="s">
        <v>54</v>
      </c>
      <c r="E11" s="11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2.75">
      <c r="A15" s="3"/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1:5" ht="12.75">
      <c r="A17" s="3"/>
      <c r="B17" s="3"/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3.5" thickBot="1">
      <c r="A54" s="4"/>
      <c r="B54" s="4"/>
      <c r="C54" s="4"/>
      <c r="D54" s="4"/>
      <c r="E54" s="4"/>
    </row>
  </sheetData>
  <sheetProtection/>
  <mergeCells count="2">
    <mergeCell ref="A3:A11"/>
    <mergeCell ref="B3:B1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">
      <selection activeCell="G12" sqref="G12"/>
    </sheetView>
  </sheetViews>
  <sheetFormatPr defaultColWidth="9.00390625" defaultRowHeight="12.75"/>
  <cols>
    <col min="1" max="1" width="4.125" style="0" customWidth="1"/>
    <col min="2" max="2" width="54.875" style="0" customWidth="1"/>
    <col min="3" max="3" width="21.25390625" style="0" customWidth="1"/>
  </cols>
  <sheetData>
    <row r="1" spans="1:3" ht="13.5">
      <c r="A1" s="174" t="s">
        <v>63</v>
      </c>
      <c r="B1" s="175"/>
      <c r="C1" s="175"/>
    </row>
    <row r="2" spans="1:3" ht="13.5">
      <c r="A2" s="176" t="s">
        <v>64</v>
      </c>
      <c r="B2" s="177"/>
      <c r="C2" s="177"/>
    </row>
    <row r="3" ht="15">
      <c r="A3" s="20"/>
    </row>
    <row r="4" spans="1:3" ht="14.25">
      <c r="A4" s="178" t="s">
        <v>65</v>
      </c>
      <c r="B4" s="177"/>
      <c r="C4" s="177"/>
    </row>
    <row r="5" spans="1:3" ht="14.25">
      <c r="A5" s="179" t="s">
        <v>309</v>
      </c>
      <c r="B5" s="177"/>
      <c r="C5" s="177"/>
    </row>
    <row r="6" spans="1:3" ht="14.25">
      <c r="A6" s="179" t="s">
        <v>66</v>
      </c>
      <c r="B6" s="177"/>
      <c r="C6" s="177"/>
    </row>
    <row r="7" ht="14.25">
      <c r="A7" s="21"/>
    </row>
    <row r="8" spans="1:3" ht="26.25" customHeight="1">
      <c r="A8" s="22" t="s">
        <v>67</v>
      </c>
      <c r="B8" s="22" t="s">
        <v>68</v>
      </c>
      <c r="C8" s="22" t="s">
        <v>69</v>
      </c>
    </row>
    <row r="9" spans="1:3" ht="15">
      <c r="A9" s="23">
        <v>1</v>
      </c>
      <c r="B9" s="23">
        <v>2</v>
      </c>
      <c r="C9" s="23">
        <v>3</v>
      </c>
    </row>
    <row r="10" spans="1:3" ht="18" customHeight="1">
      <c r="A10" s="24"/>
      <c r="B10" s="77" t="s">
        <v>70</v>
      </c>
      <c r="C10" s="111">
        <v>1111.31</v>
      </c>
    </row>
    <row r="11" spans="1:3" ht="18" customHeight="1">
      <c r="A11" s="173"/>
      <c r="B11" s="77" t="s">
        <v>71</v>
      </c>
      <c r="C11" s="172">
        <v>575.85</v>
      </c>
    </row>
    <row r="12" spans="1:3" ht="18" customHeight="1">
      <c r="A12" s="173"/>
      <c r="B12" s="77" t="s">
        <v>72</v>
      </c>
      <c r="C12" s="172"/>
    </row>
    <row r="13" spans="1:3" ht="18" customHeight="1">
      <c r="A13" s="173"/>
      <c r="B13" s="92" t="s">
        <v>73</v>
      </c>
      <c r="C13" s="172">
        <v>0</v>
      </c>
    </row>
    <row r="14" spans="1:3" ht="18" customHeight="1">
      <c r="A14" s="173"/>
      <c r="B14" s="92" t="s">
        <v>74</v>
      </c>
      <c r="C14" s="172"/>
    </row>
    <row r="15" spans="1:3" ht="18" customHeight="1">
      <c r="A15" s="24"/>
      <c r="B15" s="93" t="s">
        <v>75</v>
      </c>
      <c r="C15" s="111">
        <v>310</v>
      </c>
    </row>
    <row r="16" spans="1:3" ht="18" customHeight="1">
      <c r="A16" s="173"/>
      <c r="B16" s="92" t="s">
        <v>73</v>
      </c>
      <c r="C16" s="172">
        <v>9.78</v>
      </c>
    </row>
    <row r="17" spans="1:3" ht="18" customHeight="1">
      <c r="A17" s="173"/>
      <c r="B17" s="92" t="s">
        <v>74</v>
      </c>
      <c r="C17" s="172"/>
    </row>
    <row r="18" spans="1:3" ht="18" customHeight="1">
      <c r="A18" s="24"/>
      <c r="B18" s="77" t="s">
        <v>76</v>
      </c>
      <c r="C18" s="111"/>
    </row>
    <row r="19" spans="1:3" ht="18" customHeight="1">
      <c r="A19" s="173"/>
      <c r="B19" s="93" t="s">
        <v>71</v>
      </c>
      <c r="C19" s="172"/>
    </row>
    <row r="20" spans="1:3" ht="18" customHeight="1">
      <c r="A20" s="173"/>
      <c r="B20" s="93" t="s">
        <v>77</v>
      </c>
      <c r="C20" s="172"/>
    </row>
    <row r="21" spans="1:3" ht="18" customHeight="1">
      <c r="A21" s="173"/>
      <c r="B21" s="92" t="s">
        <v>73</v>
      </c>
      <c r="C21" s="172"/>
    </row>
    <row r="22" spans="1:3" ht="18" customHeight="1">
      <c r="A22" s="173"/>
      <c r="B22" s="92" t="s">
        <v>78</v>
      </c>
      <c r="C22" s="172"/>
    </row>
    <row r="23" spans="1:3" ht="18" customHeight="1">
      <c r="A23" s="24"/>
      <c r="B23" s="92" t="s">
        <v>79</v>
      </c>
      <c r="C23" s="111"/>
    </row>
    <row r="24" spans="1:3" ht="18" customHeight="1">
      <c r="A24" s="24"/>
      <c r="B24" s="93" t="s">
        <v>80</v>
      </c>
      <c r="C24" s="111"/>
    </row>
    <row r="25" spans="1:3" ht="18" customHeight="1">
      <c r="A25" s="24"/>
      <c r="B25" s="93" t="s">
        <v>81</v>
      </c>
      <c r="C25" s="111"/>
    </row>
    <row r="26" spans="1:3" ht="18" customHeight="1">
      <c r="A26" s="24"/>
      <c r="B26" s="93" t="s">
        <v>82</v>
      </c>
      <c r="C26" s="111"/>
    </row>
    <row r="27" spans="1:3" ht="18" customHeight="1">
      <c r="A27" s="24"/>
      <c r="B27" s="77" t="s">
        <v>83</v>
      </c>
      <c r="C27" s="111"/>
    </row>
    <row r="28" spans="1:3" ht="18" customHeight="1">
      <c r="A28" s="173"/>
      <c r="B28" s="93" t="s">
        <v>71</v>
      </c>
      <c r="C28" s="172"/>
    </row>
    <row r="29" spans="1:3" ht="18" customHeight="1">
      <c r="A29" s="173"/>
      <c r="B29" s="93" t="s">
        <v>84</v>
      </c>
      <c r="C29" s="172"/>
    </row>
    <row r="30" spans="1:3" ht="18" customHeight="1">
      <c r="A30" s="24"/>
      <c r="B30" s="93" t="s">
        <v>85</v>
      </c>
      <c r="C30" s="111"/>
    </row>
    <row r="31" spans="1:3" ht="18" customHeight="1">
      <c r="A31" s="173"/>
      <c r="B31" s="92" t="s">
        <v>73</v>
      </c>
      <c r="C31" s="172"/>
    </row>
    <row r="32" spans="1:3" ht="18" customHeight="1">
      <c r="A32" s="173"/>
      <c r="B32" s="92" t="s">
        <v>86</v>
      </c>
      <c r="C32" s="172"/>
    </row>
  </sheetData>
  <sheetProtection/>
  <mergeCells count="19">
    <mergeCell ref="C11:C12"/>
    <mergeCell ref="A13:A14"/>
    <mergeCell ref="A31:A32"/>
    <mergeCell ref="C31:C32"/>
    <mergeCell ref="A16:A17"/>
    <mergeCell ref="C16:C17"/>
    <mergeCell ref="A1:C1"/>
    <mergeCell ref="A2:C2"/>
    <mergeCell ref="A4:C4"/>
    <mergeCell ref="A5:C5"/>
    <mergeCell ref="A6:C6"/>
    <mergeCell ref="A11:A12"/>
    <mergeCell ref="C13:C14"/>
    <mergeCell ref="A19:A20"/>
    <mergeCell ref="C19:C20"/>
    <mergeCell ref="A21:A22"/>
    <mergeCell ref="C21:C22"/>
    <mergeCell ref="A28:A29"/>
    <mergeCell ref="C28: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B10">
      <selection activeCell="Q8" sqref="Q8"/>
    </sheetView>
  </sheetViews>
  <sheetFormatPr defaultColWidth="9.00390625" defaultRowHeight="12.75"/>
  <cols>
    <col min="1" max="1" width="47.375" style="0" customWidth="1"/>
    <col min="4" max="4" width="12.375" style="0" customWidth="1"/>
    <col min="5" max="5" width="12.625" style="0" customWidth="1"/>
    <col min="6" max="6" width="13.00390625" style="0" customWidth="1"/>
    <col min="7" max="7" width="11.625" style="0" customWidth="1"/>
    <col min="8" max="8" width="11.375" style="0" customWidth="1"/>
    <col min="9" max="9" width="10.00390625" style="0" bestFit="1" customWidth="1"/>
    <col min="10" max="10" width="12.125" style="0" customWidth="1"/>
  </cols>
  <sheetData>
    <row r="1" spans="1:10" ht="13.5">
      <c r="A1" s="174" t="s">
        <v>87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3.5">
      <c r="A2" s="176" t="s">
        <v>64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.75" customHeight="1">
      <c r="A3" s="186" t="s">
        <v>88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4.25">
      <c r="A4" s="187" t="s">
        <v>309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1.25" customHeight="1">
      <c r="A5" s="27"/>
      <c r="B5" s="28"/>
      <c r="C5" s="28"/>
      <c r="D5" s="28"/>
      <c r="E5" s="28"/>
      <c r="F5" s="28"/>
      <c r="G5" s="28"/>
      <c r="H5" s="28"/>
      <c r="I5" s="28"/>
      <c r="J5" s="28"/>
    </row>
    <row r="6" spans="1:10" ht="27.75" customHeight="1">
      <c r="A6" s="190" t="s">
        <v>68</v>
      </c>
      <c r="B6" s="190" t="s">
        <v>89</v>
      </c>
      <c r="C6" s="190" t="s">
        <v>90</v>
      </c>
      <c r="D6" s="190" t="s">
        <v>91</v>
      </c>
      <c r="E6" s="190"/>
      <c r="F6" s="190"/>
      <c r="G6" s="190"/>
      <c r="H6" s="190"/>
      <c r="I6" s="190"/>
      <c r="J6" s="190"/>
    </row>
    <row r="7" spans="1:10" ht="15">
      <c r="A7" s="190"/>
      <c r="B7" s="190"/>
      <c r="C7" s="190"/>
      <c r="D7" s="190" t="s">
        <v>92</v>
      </c>
      <c r="E7" s="190" t="s">
        <v>73</v>
      </c>
      <c r="F7" s="190"/>
      <c r="G7" s="190"/>
      <c r="H7" s="190"/>
      <c r="I7" s="190"/>
      <c r="J7" s="190"/>
    </row>
    <row r="8" spans="1:10" ht="153" customHeight="1">
      <c r="A8" s="190"/>
      <c r="B8" s="190"/>
      <c r="C8" s="190"/>
      <c r="D8" s="190"/>
      <c r="E8" s="190" t="s">
        <v>93</v>
      </c>
      <c r="F8" s="191" t="s">
        <v>94</v>
      </c>
      <c r="G8" s="190" t="s">
        <v>95</v>
      </c>
      <c r="H8" s="190" t="s">
        <v>96</v>
      </c>
      <c r="I8" s="190" t="s">
        <v>97</v>
      </c>
      <c r="J8" s="190"/>
    </row>
    <row r="9" spans="1:10" ht="28.5" customHeight="1">
      <c r="A9" s="190"/>
      <c r="B9" s="190"/>
      <c r="C9" s="190"/>
      <c r="D9" s="190"/>
      <c r="E9" s="190"/>
      <c r="F9" s="191"/>
      <c r="G9" s="190"/>
      <c r="H9" s="190"/>
      <c r="I9" s="23" t="s">
        <v>92</v>
      </c>
      <c r="J9" s="23" t="s">
        <v>98</v>
      </c>
    </row>
    <row r="10" spans="1:10" ht="15">
      <c r="A10" s="23">
        <v>1</v>
      </c>
      <c r="B10" s="23">
        <v>2</v>
      </c>
      <c r="C10" s="23">
        <v>3</v>
      </c>
      <c r="D10" s="23">
        <v>4</v>
      </c>
      <c r="E10" s="95">
        <v>5</v>
      </c>
      <c r="F10" s="23">
        <v>6</v>
      </c>
      <c r="G10" s="23">
        <v>7</v>
      </c>
      <c r="H10" s="23">
        <v>8</v>
      </c>
      <c r="I10" s="95">
        <v>9</v>
      </c>
      <c r="J10" s="23">
        <v>10</v>
      </c>
    </row>
    <row r="11" spans="1:10" ht="23.25" customHeight="1">
      <c r="A11" s="24" t="s">
        <v>99</v>
      </c>
      <c r="B11" s="31">
        <v>100</v>
      </c>
      <c r="C11" s="31" t="s">
        <v>100</v>
      </c>
      <c r="D11" s="112">
        <f>E11+I11</f>
        <v>8503792</v>
      </c>
      <c r="E11" s="113">
        <f aca="true" t="shared" si="0" ref="E11:J11">E20</f>
        <v>7988638</v>
      </c>
      <c r="F11" s="113">
        <f t="shared" si="0"/>
        <v>0</v>
      </c>
      <c r="G11" s="113">
        <f t="shared" si="0"/>
        <v>0</v>
      </c>
      <c r="H11" s="113">
        <f t="shared" si="0"/>
        <v>0</v>
      </c>
      <c r="I11" s="113">
        <f t="shared" si="0"/>
        <v>515154</v>
      </c>
      <c r="J11" s="76">
        <f t="shared" si="0"/>
        <v>0</v>
      </c>
    </row>
    <row r="12" spans="1:10" ht="21" customHeight="1">
      <c r="A12" s="26" t="s">
        <v>73</v>
      </c>
      <c r="B12" s="183">
        <v>110</v>
      </c>
      <c r="C12" s="182"/>
      <c r="D12" s="32"/>
      <c r="E12" s="189" t="s">
        <v>100</v>
      </c>
      <c r="F12" s="183" t="s">
        <v>100</v>
      </c>
      <c r="G12" s="183" t="s">
        <v>100</v>
      </c>
      <c r="H12" s="183" t="s">
        <v>100</v>
      </c>
      <c r="I12" s="185"/>
      <c r="J12" s="183" t="s">
        <v>100</v>
      </c>
    </row>
    <row r="13" spans="1:10" ht="15">
      <c r="A13" s="24" t="s">
        <v>101</v>
      </c>
      <c r="B13" s="183"/>
      <c r="C13" s="182"/>
      <c r="D13" s="32"/>
      <c r="E13" s="189"/>
      <c r="F13" s="183"/>
      <c r="G13" s="183"/>
      <c r="H13" s="183"/>
      <c r="I13" s="185"/>
      <c r="J13" s="183"/>
    </row>
    <row r="14" spans="1:10" ht="15">
      <c r="A14" s="24" t="s">
        <v>102</v>
      </c>
      <c r="B14" s="31">
        <v>120</v>
      </c>
      <c r="C14" s="32">
        <v>340</v>
      </c>
      <c r="D14" s="112">
        <f>E14+I14</f>
        <v>515154</v>
      </c>
      <c r="E14" s="113"/>
      <c r="F14" s="31" t="s">
        <v>100</v>
      </c>
      <c r="G14" s="31" t="s">
        <v>100</v>
      </c>
      <c r="H14" s="32"/>
      <c r="I14" s="113">
        <f>I32</f>
        <v>515154</v>
      </c>
      <c r="J14" s="32"/>
    </row>
    <row r="15" spans="1:10" ht="30">
      <c r="A15" s="24" t="s">
        <v>103</v>
      </c>
      <c r="B15" s="31">
        <v>130</v>
      </c>
      <c r="C15" s="32"/>
      <c r="D15" s="32"/>
      <c r="E15" s="96" t="s">
        <v>100</v>
      </c>
      <c r="F15" s="31" t="s">
        <v>100</v>
      </c>
      <c r="G15" s="31" t="s">
        <v>100</v>
      </c>
      <c r="H15" s="31" t="s">
        <v>100</v>
      </c>
      <c r="I15" s="33"/>
      <c r="J15" s="31" t="s">
        <v>100</v>
      </c>
    </row>
    <row r="16" spans="1:10" ht="78.75" customHeight="1">
      <c r="A16" s="24" t="s">
        <v>104</v>
      </c>
      <c r="B16" s="31">
        <v>140</v>
      </c>
      <c r="C16" s="32"/>
      <c r="D16" s="32"/>
      <c r="E16" s="96" t="s">
        <v>100</v>
      </c>
      <c r="F16" s="31" t="s">
        <v>100</v>
      </c>
      <c r="G16" s="31" t="s">
        <v>100</v>
      </c>
      <c r="H16" s="31" t="s">
        <v>100</v>
      </c>
      <c r="I16" s="33"/>
      <c r="J16" s="31" t="s">
        <v>100</v>
      </c>
    </row>
    <row r="17" spans="1:10" ht="36.75" customHeight="1">
      <c r="A17" s="24" t="s">
        <v>105</v>
      </c>
      <c r="B17" s="31">
        <v>150</v>
      </c>
      <c r="C17" s="32"/>
      <c r="D17" s="32"/>
      <c r="E17" s="96" t="s">
        <v>100</v>
      </c>
      <c r="F17" s="32"/>
      <c r="G17" s="32"/>
      <c r="H17" s="31" t="s">
        <v>100</v>
      </c>
      <c r="I17" s="35" t="s">
        <v>100</v>
      </c>
      <c r="J17" s="31" t="s">
        <v>100</v>
      </c>
    </row>
    <row r="18" spans="1:10" ht="16.5" customHeight="1">
      <c r="A18" s="24" t="s">
        <v>106</v>
      </c>
      <c r="B18" s="31">
        <v>160</v>
      </c>
      <c r="C18" s="32"/>
      <c r="D18" s="32"/>
      <c r="E18" s="96" t="s">
        <v>100</v>
      </c>
      <c r="F18" s="31" t="s">
        <v>100</v>
      </c>
      <c r="G18" s="31" t="s">
        <v>100</v>
      </c>
      <c r="H18" s="31" t="s">
        <v>100</v>
      </c>
      <c r="I18" s="33"/>
      <c r="J18" s="32"/>
    </row>
    <row r="19" spans="1:10" ht="32.25" customHeight="1">
      <c r="A19" s="24" t="s">
        <v>107</v>
      </c>
      <c r="B19" s="31">
        <v>180</v>
      </c>
      <c r="C19" s="31" t="s">
        <v>100</v>
      </c>
      <c r="D19" s="32"/>
      <c r="E19" s="96" t="s">
        <v>100</v>
      </c>
      <c r="F19" s="31" t="s">
        <v>100</v>
      </c>
      <c r="G19" s="31" t="s">
        <v>100</v>
      </c>
      <c r="H19" s="31" t="s">
        <v>100</v>
      </c>
      <c r="I19" s="33"/>
      <c r="J19" s="31" t="s">
        <v>100</v>
      </c>
    </row>
    <row r="20" spans="1:10" ht="30" customHeight="1">
      <c r="A20" s="24" t="s">
        <v>108</v>
      </c>
      <c r="B20" s="31">
        <v>200</v>
      </c>
      <c r="C20" s="31" t="s">
        <v>100</v>
      </c>
      <c r="D20" s="112">
        <f>E20+I20</f>
        <v>8503792</v>
      </c>
      <c r="E20" s="113">
        <f>E21+E31+E32</f>
        <v>7988638</v>
      </c>
      <c r="F20" s="112"/>
      <c r="G20" s="112"/>
      <c r="H20" s="112"/>
      <c r="I20" s="113">
        <f>I32+I39+I31</f>
        <v>515154</v>
      </c>
      <c r="J20" s="32"/>
    </row>
    <row r="21" spans="1:10" ht="36" customHeight="1">
      <c r="A21" s="24" t="s">
        <v>109</v>
      </c>
      <c r="B21" s="31">
        <v>210</v>
      </c>
      <c r="C21" s="32"/>
      <c r="D21" s="112">
        <f>E21</f>
        <v>6759110</v>
      </c>
      <c r="E21" s="113">
        <f>E22+1310</f>
        <v>6759110</v>
      </c>
      <c r="F21" s="112"/>
      <c r="G21" s="112"/>
      <c r="H21" s="112"/>
      <c r="I21" s="114"/>
      <c r="J21" s="32"/>
    </row>
    <row r="22" spans="1:10" ht="15">
      <c r="A22" s="26" t="s">
        <v>71</v>
      </c>
      <c r="B22" s="183">
        <v>211</v>
      </c>
      <c r="C22" s="182" t="s">
        <v>110</v>
      </c>
      <c r="D22" s="180">
        <f>E22</f>
        <v>6757800</v>
      </c>
      <c r="E22" s="184">
        <v>6757800</v>
      </c>
      <c r="F22" s="180"/>
      <c r="G22" s="180"/>
      <c r="H22" s="180"/>
      <c r="I22" s="181"/>
      <c r="J22" s="182"/>
    </row>
    <row r="23" spans="1:10" ht="39" customHeight="1">
      <c r="A23" s="26" t="s">
        <v>111</v>
      </c>
      <c r="B23" s="183"/>
      <c r="C23" s="182"/>
      <c r="D23" s="180"/>
      <c r="E23" s="184"/>
      <c r="F23" s="180"/>
      <c r="G23" s="180"/>
      <c r="H23" s="180"/>
      <c r="I23" s="181"/>
      <c r="J23" s="182"/>
    </row>
    <row r="24" spans="1:10" ht="15">
      <c r="A24" s="24" t="s">
        <v>112</v>
      </c>
      <c r="B24" s="31">
        <v>220</v>
      </c>
      <c r="C24" s="32"/>
      <c r="D24" s="112"/>
      <c r="E24" s="113"/>
      <c r="F24" s="112"/>
      <c r="G24" s="112"/>
      <c r="H24" s="112"/>
      <c r="I24" s="114"/>
      <c r="J24" s="32"/>
    </row>
    <row r="25" spans="1:10" ht="16.5" customHeight="1">
      <c r="A25" s="25" t="s">
        <v>71</v>
      </c>
      <c r="B25" s="32"/>
      <c r="C25" s="32"/>
      <c r="D25" s="112"/>
      <c r="E25" s="113"/>
      <c r="F25" s="112"/>
      <c r="G25" s="112"/>
      <c r="H25" s="112"/>
      <c r="I25" s="114"/>
      <c r="J25" s="32"/>
    </row>
    <row r="26" spans="1:10" ht="33.75" customHeight="1">
      <c r="A26" s="24" t="s">
        <v>113</v>
      </c>
      <c r="B26" s="31">
        <v>230</v>
      </c>
      <c r="C26" s="32"/>
      <c r="D26" s="112"/>
      <c r="E26" s="113"/>
      <c r="F26" s="112"/>
      <c r="G26" s="112"/>
      <c r="H26" s="112"/>
      <c r="I26" s="114"/>
      <c r="J26" s="32"/>
    </row>
    <row r="27" spans="1:10" ht="16.5" customHeight="1">
      <c r="A27" s="25" t="s">
        <v>71</v>
      </c>
      <c r="B27" s="32"/>
      <c r="C27" s="32"/>
      <c r="D27" s="112"/>
      <c r="E27" s="113"/>
      <c r="F27" s="112"/>
      <c r="G27" s="112"/>
      <c r="H27" s="112"/>
      <c r="I27" s="114"/>
      <c r="J27" s="32"/>
    </row>
    <row r="28" spans="1:10" ht="16.5" customHeight="1">
      <c r="A28" s="24" t="s">
        <v>114</v>
      </c>
      <c r="B28" s="183">
        <v>240</v>
      </c>
      <c r="C28" s="182"/>
      <c r="D28" s="180"/>
      <c r="E28" s="184"/>
      <c r="F28" s="180"/>
      <c r="G28" s="180"/>
      <c r="H28" s="180"/>
      <c r="I28" s="181"/>
      <c r="J28" s="182"/>
    </row>
    <row r="29" spans="1:10" ht="16.5" customHeight="1">
      <c r="A29" s="24" t="s">
        <v>115</v>
      </c>
      <c r="B29" s="183"/>
      <c r="C29" s="182"/>
      <c r="D29" s="180"/>
      <c r="E29" s="184"/>
      <c r="F29" s="180"/>
      <c r="G29" s="180"/>
      <c r="H29" s="180"/>
      <c r="I29" s="181"/>
      <c r="J29" s="182"/>
    </row>
    <row r="30" spans="1:10" ht="16.5" customHeight="1">
      <c r="A30" s="24" t="s">
        <v>116</v>
      </c>
      <c r="B30" s="183"/>
      <c r="C30" s="182"/>
      <c r="D30" s="180"/>
      <c r="E30" s="184"/>
      <c r="F30" s="180"/>
      <c r="G30" s="180"/>
      <c r="H30" s="180"/>
      <c r="I30" s="181"/>
      <c r="J30" s="182"/>
    </row>
    <row r="31" spans="1:10" ht="48.75" customHeight="1">
      <c r="A31" s="24" t="s">
        <v>117</v>
      </c>
      <c r="B31" s="31">
        <v>250</v>
      </c>
      <c r="C31" s="32">
        <v>290</v>
      </c>
      <c r="D31" s="112">
        <f>E31</f>
        <v>62000</v>
      </c>
      <c r="E31" s="113">
        <v>62000</v>
      </c>
      <c r="F31" s="112"/>
      <c r="G31" s="112"/>
      <c r="H31" s="112"/>
      <c r="I31" s="114"/>
      <c r="J31" s="32"/>
    </row>
    <row r="32" spans="1:10" ht="33.75" customHeight="1">
      <c r="A32" s="24" t="s">
        <v>118</v>
      </c>
      <c r="B32" s="31">
        <v>260</v>
      </c>
      <c r="C32" s="31" t="s">
        <v>100</v>
      </c>
      <c r="D32" s="112">
        <f>E32+I32</f>
        <v>1682682</v>
      </c>
      <c r="E32" s="113">
        <f>SUM(E33:E45)</f>
        <v>1167528</v>
      </c>
      <c r="F32" s="113">
        <f>SUM(F33:F45)</f>
        <v>0</v>
      </c>
      <c r="G32" s="113">
        <f>SUM(G33:G45)</f>
        <v>0</v>
      </c>
      <c r="H32" s="113">
        <f>SUM(H33:H45)</f>
        <v>0</v>
      </c>
      <c r="I32" s="113">
        <f>SUM(I33:I45)</f>
        <v>515154</v>
      </c>
      <c r="J32" s="32"/>
    </row>
    <row r="33" spans="1:10" ht="12.75" customHeight="1">
      <c r="A33" s="24" t="s">
        <v>71</v>
      </c>
      <c r="B33" s="31"/>
      <c r="C33" s="31"/>
      <c r="D33" s="112"/>
      <c r="E33" s="113"/>
      <c r="F33" s="112"/>
      <c r="G33" s="112"/>
      <c r="H33" s="112"/>
      <c r="I33" s="114"/>
      <c r="J33" s="32"/>
    </row>
    <row r="34" spans="1:10" ht="12.75" customHeight="1">
      <c r="A34" s="24" t="s">
        <v>278</v>
      </c>
      <c r="B34" s="31"/>
      <c r="C34" s="31">
        <v>212</v>
      </c>
      <c r="D34" s="112">
        <f>E34</f>
        <v>0</v>
      </c>
      <c r="E34" s="113">
        <v>0</v>
      </c>
      <c r="F34" s="112"/>
      <c r="G34" s="112"/>
      <c r="H34" s="112"/>
      <c r="I34" s="114"/>
      <c r="J34" s="32"/>
    </row>
    <row r="35" spans="1:10" ht="12.75" customHeight="1">
      <c r="A35" s="24" t="s">
        <v>279</v>
      </c>
      <c r="B35" s="31"/>
      <c r="C35" s="31">
        <v>221</v>
      </c>
      <c r="D35" s="112">
        <f>E35</f>
        <v>57000</v>
      </c>
      <c r="E35" s="113">
        <v>57000</v>
      </c>
      <c r="F35" s="112"/>
      <c r="G35" s="112"/>
      <c r="H35" s="112"/>
      <c r="I35" s="114"/>
      <c r="J35" s="32"/>
    </row>
    <row r="36" spans="1:10" ht="12.75" customHeight="1">
      <c r="A36" s="24" t="s">
        <v>280</v>
      </c>
      <c r="B36" s="31"/>
      <c r="C36" s="31">
        <v>222</v>
      </c>
      <c r="D36" s="112">
        <f>E36</f>
        <v>20000</v>
      </c>
      <c r="E36" s="113">
        <v>20000</v>
      </c>
      <c r="F36" s="112"/>
      <c r="G36" s="112"/>
      <c r="H36" s="112"/>
      <c r="I36" s="114"/>
      <c r="J36" s="32"/>
    </row>
    <row r="37" spans="1:10" ht="12.75" customHeight="1">
      <c r="A37" s="24" t="s">
        <v>281</v>
      </c>
      <c r="B37" s="31"/>
      <c r="C37" s="31">
        <v>223</v>
      </c>
      <c r="D37" s="112">
        <f>E37</f>
        <v>927161</v>
      </c>
      <c r="E37" s="113">
        <v>927161</v>
      </c>
      <c r="F37" s="112"/>
      <c r="G37" s="112"/>
      <c r="H37" s="112"/>
      <c r="I37" s="114"/>
      <c r="J37" s="32"/>
    </row>
    <row r="38" spans="1:10" ht="12.75" customHeight="1">
      <c r="A38" s="94" t="s">
        <v>282</v>
      </c>
      <c r="B38" s="31"/>
      <c r="C38" s="31">
        <v>225</v>
      </c>
      <c r="D38" s="112">
        <f aca="true" t="shared" si="1" ref="D38:D44">E38</f>
        <v>46218</v>
      </c>
      <c r="E38" s="113">
        <v>46218</v>
      </c>
      <c r="F38" s="112"/>
      <c r="G38" s="112"/>
      <c r="H38" s="112"/>
      <c r="I38" s="114"/>
      <c r="J38" s="32"/>
    </row>
    <row r="39" spans="1:10" ht="12.75" customHeight="1">
      <c r="A39" s="24" t="s">
        <v>283</v>
      </c>
      <c r="B39" s="31"/>
      <c r="C39" s="31">
        <v>226</v>
      </c>
      <c r="D39" s="112">
        <f t="shared" si="1"/>
        <v>51467</v>
      </c>
      <c r="E39" s="113">
        <v>51467</v>
      </c>
      <c r="F39" s="112"/>
      <c r="G39" s="112"/>
      <c r="H39" s="112"/>
      <c r="I39" s="114">
        <v>0</v>
      </c>
      <c r="J39" s="32"/>
    </row>
    <row r="40" spans="1:10" ht="12.75" customHeight="1">
      <c r="A40" s="24" t="s">
        <v>284</v>
      </c>
      <c r="B40" s="31"/>
      <c r="C40" s="31">
        <v>310</v>
      </c>
      <c r="D40" s="112">
        <f t="shared" si="1"/>
        <v>54450</v>
      </c>
      <c r="E40" s="113">
        <v>54450</v>
      </c>
      <c r="F40" s="112"/>
      <c r="G40" s="112"/>
      <c r="H40" s="112"/>
      <c r="I40" s="114"/>
      <c r="J40" s="32"/>
    </row>
    <row r="41" spans="1:10" ht="12.75" customHeight="1">
      <c r="A41" s="24" t="s">
        <v>285</v>
      </c>
      <c r="B41" s="31"/>
      <c r="C41" s="31">
        <v>340</v>
      </c>
      <c r="D41" s="112">
        <f t="shared" si="1"/>
        <v>0</v>
      </c>
      <c r="E41" s="113">
        <v>0</v>
      </c>
      <c r="F41" s="112"/>
      <c r="G41" s="112"/>
      <c r="H41" s="112"/>
      <c r="I41" s="114"/>
      <c r="J41" s="32"/>
    </row>
    <row r="42" spans="1:10" ht="12.75" customHeight="1" hidden="1">
      <c r="A42" s="24">
        <v>33</v>
      </c>
      <c r="B42" s="31"/>
      <c r="C42" s="31">
        <v>340</v>
      </c>
      <c r="D42" s="112">
        <f t="shared" si="1"/>
        <v>0</v>
      </c>
      <c r="E42" s="113"/>
      <c r="F42" s="112"/>
      <c r="G42" s="112"/>
      <c r="H42" s="112"/>
      <c r="I42" s="114"/>
      <c r="J42" s="32"/>
    </row>
    <row r="43" spans="1:10" ht="12.75" customHeight="1" hidden="1">
      <c r="A43" s="24">
        <v>34</v>
      </c>
      <c r="B43" s="31"/>
      <c r="C43" s="31">
        <v>340</v>
      </c>
      <c r="D43" s="112">
        <f t="shared" si="1"/>
        <v>0</v>
      </c>
      <c r="E43" s="113"/>
      <c r="F43" s="112"/>
      <c r="G43" s="112"/>
      <c r="H43" s="112"/>
      <c r="I43" s="114"/>
      <c r="J43" s="32"/>
    </row>
    <row r="44" spans="1:10" ht="12.75" customHeight="1" hidden="1">
      <c r="A44" s="24">
        <v>35</v>
      </c>
      <c r="B44" s="31"/>
      <c r="C44" s="31">
        <v>340</v>
      </c>
      <c r="D44" s="112">
        <f t="shared" si="1"/>
        <v>0</v>
      </c>
      <c r="E44" s="113"/>
      <c r="F44" s="112"/>
      <c r="G44" s="112"/>
      <c r="H44" s="112"/>
      <c r="I44" s="114"/>
      <c r="J44" s="32"/>
    </row>
    <row r="45" spans="1:10" ht="12.75" customHeight="1">
      <c r="A45" s="24" t="s">
        <v>286</v>
      </c>
      <c r="B45" s="31"/>
      <c r="C45" s="31">
        <v>340</v>
      </c>
      <c r="D45" s="112">
        <f>E45+I45</f>
        <v>526386</v>
      </c>
      <c r="E45" s="113">
        <v>11232</v>
      </c>
      <c r="F45" s="112"/>
      <c r="G45" s="112"/>
      <c r="H45" s="112"/>
      <c r="I45" s="113">
        <v>515154</v>
      </c>
      <c r="J45" s="32"/>
    </row>
    <row r="46" spans="1:10" ht="15">
      <c r="A46" s="24" t="s">
        <v>119</v>
      </c>
      <c r="B46" s="31">
        <v>300</v>
      </c>
      <c r="C46" s="31" t="s">
        <v>100</v>
      </c>
      <c r="D46" s="112"/>
      <c r="E46" s="113"/>
      <c r="F46" s="112"/>
      <c r="G46" s="112"/>
      <c r="H46" s="112"/>
      <c r="I46" s="114"/>
      <c r="J46" s="32"/>
    </row>
    <row r="47" spans="1:10" ht="15">
      <c r="A47" s="24" t="s">
        <v>71</v>
      </c>
      <c r="B47" s="183">
        <v>310</v>
      </c>
      <c r="C47" s="182"/>
      <c r="D47" s="180"/>
      <c r="E47" s="181"/>
      <c r="F47" s="180"/>
      <c r="G47" s="180"/>
      <c r="H47" s="180"/>
      <c r="I47" s="181"/>
      <c r="J47" s="182"/>
    </row>
    <row r="48" spans="1:10" ht="19.5" customHeight="1">
      <c r="A48" s="24" t="s">
        <v>120</v>
      </c>
      <c r="B48" s="183"/>
      <c r="C48" s="182"/>
      <c r="D48" s="180"/>
      <c r="E48" s="181"/>
      <c r="F48" s="180"/>
      <c r="G48" s="180"/>
      <c r="H48" s="180"/>
      <c r="I48" s="181"/>
      <c r="J48" s="182"/>
    </row>
    <row r="49" spans="1:10" ht="18.75" customHeight="1">
      <c r="A49" s="24" t="s">
        <v>121</v>
      </c>
      <c r="B49" s="31">
        <v>320</v>
      </c>
      <c r="C49" s="32"/>
      <c r="D49" s="112"/>
      <c r="E49" s="114"/>
      <c r="F49" s="112"/>
      <c r="G49" s="112"/>
      <c r="H49" s="112"/>
      <c r="I49" s="114"/>
      <c r="J49" s="32"/>
    </row>
    <row r="50" spans="1:10" ht="33.75" customHeight="1">
      <c r="A50" s="24" t="s">
        <v>122</v>
      </c>
      <c r="B50" s="31">
        <v>400</v>
      </c>
      <c r="C50" s="32"/>
      <c r="D50" s="112"/>
      <c r="E50" s="114"/>
      <c r="F50" s="112"/>
      <c r="G50" s="112"/>
      <c r="H50" s="112"/>
      <c r="I50" s="114"/>
      <c r="J50" s="32"/>
    </row>
    <row r="51" spans="1:10" ht="15">
      <c r="A51" s="24" t="s">
        <v>123</v>
      </c>
      <c r="B51" s="183">
        <v>410</v>
      </c>
      <c r="C51" s="182"/>
      <c r="D51" s="180"/>
      <c r="E51" s="181"/>
      <c r="F51" s="180"/>
      <c r="G51" s="180"/>
      <c r="H51" s="180"/>
      <c r="I51" s="181"/>
      <c r="J51" s="182"/>
    </row>
    <row r="52" spans="1:10" ht="18" customHeight="1">
      <c r="A52" s="24" t="s">
        <v>124</v>
      </c>
      <c r="B52" s="183"/>
      <c r="C52" s="182"/>
      <c r="D52" s="180"/>
      <c r="E52" s="181"/>
      <c r="F52" s="180"/>
      <c r="G52" s="180"/>
      <c r="H52" s="180"/>
      <c r="I52" s="181"/>
      <c r="J52" s="182"/>
    </row>
    <row r="53" spans="1:10" ht="15" customHeight="1">
      <c r="A53" s="24" t="s">
        <v>125</v>
      </c>
      <c r="B53" s="31">
        <v>420</v>
      </c>
      <c r="C53" s="32"/>
      <c r="D53" s="112"/>
      <c r="E53" s="114"/>
      <c r="F53" s="112"/>
      <c r="G53" s="112"/>
      <c r="H53" s="112"/>
      <c r="I53" s="114"/>
      <c r="J53" s="32"/>
    </row>
    <row r="54" spans="1:10" ht="33.75" customHeight="1">
      <c r="A54" s="24" t="s">
        <v>126</v>
      </c>
      <c r="B54" s="31">
        <v>500</v>
      </c>
      <c r="C54" s="31" t="s">
        <v>100</v>
      </c>
      <c r="D54" s="32"/>
      <c r="E54" s="33"/>
      <c r="F54" s="32"/>
      <c r="G54" s="32"/>
      <c r="H54" s="32"/>
      <c r="I54" s="33"/>
      <c r="J54" s="32"/>
    </row>
    <row r="55" spans="1:10" ht="15.75" customHeight="1">
      <c r="A55" s="24" t="s">
        <v>127</v>
      </c>
      <c r="B55" s="31">
        <v>600</v>
      </c>
      <c r="C55" s="31" t="s">
        <v>100</v>
      </c>
      <c r="D55" s="76"/>
      <c r="E55" s="76"/>
      <c r="F55" s="76"/>
      <c r="G55" s="76"/>
      <c r="H55" s="76"/>
      <c r="I55" s="76"/>
      <c r="J55" s="32"/>
    </row>
    <row r="56" spans="1:10" ht="14.25">
      <c r="A56" s="28"/>
      <c r="B56" s="28"/>
      <c r="C56" s="28"/>
      <c r="D56" s="28"/>
      <c r="E56" s="38"/>
      <c r="F56" s="28"/>
      <c r="G56" s="28"/>
      <c r="H56" s="28"/>
      <c r="I56" s="38"/>
      <c r="J56" s="28"/>
    </row>
    <row r="58" ht="12.75">
      <c r="E58">
        <f>E32+E20</f>
        <v>9156166</v>
      </c>
    </row>
  </sheetData>
  <sheetProtection/>
  <mergeCells count="59">
    <mergeCell ref="A6:A9"/>
    <mergeCell ref="B6:B9"/>
    <mergeCell ref="C6:C9"/>
    <mergeCell ref="D6:J6"/>
    <mergeCell ref="D7:D9"/>
    <mergeCell ref="E7:J7"/>
    <mergeCell ref="I8:J8"/>
    <mergeCell ref="H8:H9"/>
    <mergeCell ref="F8:F9"/>
    <mergeCell ref="G8:G9"/>
    <mergeCell ref="A1:J1"/>
    <mergeCell ref="A2:J2"/>
    <mergeCell ref="A3:J3"/>
    <mergeCell ref="A4:J4"/>
    <mergeCell ref="B12:B13"/>
    <mergeCell ref="C12:C13"/>
    <mergeCell ref="E12:E13"/>
    <mergeCell ref="F12:F13"/>
    <mergeCell ref="G12:G13"/>
    <mergeCell ref="E8:E9"/>
    <mergeCell ref="H12:H13"/>
    <mergeCell ref="I12:I13"/>
    <mergeCell ref="J12:J1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H51:H52"/>
    <mergeCell ref="I51:I52"/>
    <mergeCell ref="J51:J52"/>
    <mergeCell ref="B51:B52"/>
    <mergeCell ref="C51:C52"/>
    <mergeCell ref="D51:D52"/>
    <mergeCell ref="E51:E52"/>
    <mergeCell ref="F51:F52"/>
    <mergeCell ref="G51:G52"/>
  </mergeCells>
  <hyperlinks>
    <hyperlink ref="F8" r:id="rId1" display="consultantplus://offline/ref=2533A04E20AB67FD380024BD266E06BDDFD48F7D1E932DC22E3DEF765EE60229CB75CF4612C1LCo0A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28">
      <selection activeCell="Q9" sqref="Q9"/>
    </sheetView>
  </sheetViews>
  <sheetFormatPr defaultColWidth="9.00390625" defaultRowHeight="12.75"/>
  <cols>
    <col min="1" max="1" width="32.25390625" style="0" customWidth="1"/>
    <col min="2" max="2" width="8.375" style="0" customWidth="1"/>
    <col min="3" max="3" width="6.625" style="0" customWidth="1"/>
    <col min="4" max="4" width="12.125" style="0" customWidth="1"/>
    <col min="5" max="5" width="12.375" style="0" customWidth="1"/>
    <col min="6" max="6" width="11.75390625" style="0" customWidth="1"/>
    <col min="7" max="7" width="12.625" style="0" customWidth="1"/>
    <col min="8" max="8" width="12.25390625" style="0" customWidth="1"/>
    <col min="9" max="9" width="12.00390625" style="0" customWidth="1"/>
  </cols>
  <sheetData>
    <row r="1" spans="1:12" ht="13.5">
      <c r="A1" s="174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3.5">
      <c r="A2" s="176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ht="15.75">
      <c r="A3" s="39"/>
    </row>
    <row r="4" spans="1:12" ht="13.5">
      <c r="A4" s="186" t="s">
        <v>129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3.5">
      <c r="A5" s="186" t="s">
        <v>308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ht="15">
      <c r="A6" s="40"/>
    </row>
    <row r="7" spans="1:12" ht="30" customHeight="1">
      <c r="A7" s="190" t="s">
        <v>68</v>
      </c>
      <c r="B7" s="190" t="s">
        <v>89</v>
      </c>
      <c r="C7" s="190" t="s">
        <v>130</v>
      </c>
      <c r="D7" s="190" t="s">
        <v>131</v>
      </c>
      <c r="E7" s="190"/>
      <c r="F7" s="190"/>
      <c r="G7" s="190"/>
      <c r="H7" s="190"/>
      <c r="I7" s="190"/>
      <c r="J7" s="190"/>
      <c r="K7" s="190"/>
      <c r="L7" s="190"/>
    </row>
    <row r="8" spans="1:12" ht="15">
      <c r="A8" s="190"/>
      <c r="B8" s="190"/>
      <c r="C8" s="190"/>
      <c r="D8" s="190" t="s">
        <v>132</v>
      </c>
      <c r="E8" s="190"/>
      <c r="F8" s="190"/>
      <c r="G8" s="190" t="s">
        <v>73</v>
      </c>
      <c r="H8" s="190"/>
      <c r="I8" s="190"/>
      <c r="J8" s="190"/>
      <c r="K8" s="190"/>
      <c r="L8" s="190"/>
    </row>
    <row r="9" spans="1:12" ht="102" customHeight="1">
      <c r="A9" s="190"/>
      <c r="B9" s="190"/>
      <c r="C9" s="190"/>
      <c r="D9" s="190"/>
      <c r="E9" s="190"/>
      <c r="F9" s="190"/>
      <c r="G9" s="192" t="s">
        <v>133</v>
      </c>
      <c r="H9" s="192"/>
      <c r="I9" s="192"/>
      <c r="J9" s="192" t="s">
        <v>134</v>
      </c>
      <c r="K9" s="192"/>
      <c r="L9" s="192"/>
    </row>
    <row r="10" spans="1:12" ht="90">
      <c r="A10" s="190"/>
      <c r="B10" s="190"/>
      <c r="C10" s="190"/>
      <c r="D10" s="23" t="s">
        <v>136</v>
      </c>
      <c r="E10" s="23" t="s">
        <v>290</v>
      </c>
      <c r="F10" s="23" t="s">
        <v>291</v>
      </c>
      <c r="G10" s="23" t="s">
        <v>136</v>
      </c>
      <c r="H10" s="23" t="s">
        <v>290</v>
      </c>
      <c r="I10" s="23" t="s">
        <v>291</v>
      </c>
      <c r="J10" s="23" t="s">
        <v>137</v>
      </c>
      <c r="K10" s="23" t="s">
        <v>135</v>
      </c>
      <c r="L10" s="23" t="s">
        <v>135</v>
      </c>
    </row>
    <row r="11" spans="1:12" ht="1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2" ht="39" customHeight="1">
      <c r="A12" s="24" t="s">
        <v>138</v>
      </c>
      <c r="B12" s="41" t="s">
        <v>139</v>
      </c>
      <c r="C12" s="31" t="s">
        <v>100</v>
      </c>
      <c r="D12" s="112">
        <f>2!D32</f>
        <v>1682682</v>
      </c>
      <c r="E12" s="112">
        <f>E14</f>
        <v>1587201</v>
      </c>
      <c r="F12" s="112">
        <f>F14</f>
        <v>1512723</v>
      </c>
      <c r="G12" s="112">
        <f>D12</f>
        <v>1682682</v>
      </c>
      <c r="H12" s="112">
        <f>E12</f>
        <v>1587201</v>
      </c>
      <c r="I12" s="112">
        <f>F12</f>
        <v>1512723</v>
      </c>
      <c r="J12" s="112"/>
      <c r="K12" s="112"/>
      <c r="L12" s="112"/>
    </row>
    <row r="13" spans="1:12" ht="60">
      <c r="A13" s="24" t="s">
        <v>140</v>
      </c>
      <c r="B13" s="31">
        <v>1001</v>
      </c>
      <c r="C13" s="31" t="s">
        <v>100</v>
      </c>
      <c r="D13" s="112">
        <v>56224.1</v>
      </c>
      <c r="E13" s="112">
        <f>H13</f>
        <v>0</v>
      </c>
      <c r="F13" s="112">
        <f>I13</f>
        <v>0</v>
      </c>
      <c r="G13" s="113">
        <f>D13</f>
        <v>56224.1</v>
      </c>
      <c r="H13" s="113"/>
      <c r="I13" s="113"/>
      <c r="J13" s="112"/>
      <c r="K13" s="112"/>
      <c r="L13" s="112"/>
    </row>
    <row r="14" spans="1:14" ht="30">
      <c r="A14" s="24" t="s">
        <v>141</v>
      </c>
      <c r="B14" s="31">
        <v>2001</v>
      </c>
      <c r="C14" s="24"/>
      <c r="D14" s="112">
        <f>D12-D13</f>
        <v>1626457.9</v>
      </c>
      <c r="E14" s="112">
        <v>1587201</v>
      </c>
      <c r="F14" s="112">
        <v>1512723</v>
      </c>
      <c r="G14" s="113">
        <f>D14</f>
        <v>1626457.9</v>
      </c>
      <c r="H14" s="113">
        <f>E14</f>
        <v>1587201</v>
      </c>
      <c r="I14" s="113">
        <f>F14</f>
        <v>1512723</v>
      </c>
      <c r="J14" s="115"/>
      <c r="K14" s="115"/>
      <c r="L14" s="115"/>
      <c r="M14" s="34"/>
      <c r="N14" s="34"/>
    </row>
  </sheetData>
  <sheetProtection/>
  <mergeCells count="12">
    <mergeCell ref="D8:F9"/>
    <mergeCell ref="G8:L8"/>
    <mergeCell ref="G9:I9"/>
    <mergeCell ref="J9:L9"/>
    <mergeCell ref="A1:L1"/>
    <mergeCell ref="A2:L2"/>
    <mergeCell ref="A4:L4"/>
    <mergeCell ref="A5:L5"/>
    <mergeCell ref="A7:A10"/>
    <mergeCell ref="B7:B10"/>
    <mergeCell ref="C7:C10"/>
    <mergeCell ref="D7:L7"/>
  </mergeCells>
  <hyperlinks>
    <hyperlink ref="G9" r:id="rId1" display="consultantplus://offline/ref=6498B3B05D017C5B45A411FB862CB81F9850FB560EABEFE42BBB31E595eBu9A"/>
    <hyperlink ref="J9" r:id="rId2" display="consultantplus://offline/ref=6498B3B05D017C5B45A411FB862CB81F9B59FD5D01ABEFE42BBB31E595eBu9A"/>
  </hyperlinks>
  <printOptions/>
  <pageMargins left="0.75" right="0.75" top="1" bottom="1" header="0.5" footer="0.5"/>
  <pageSetup horizontalDpi="600" verticalDpi="600" orientation="landscape" paperSize="9" scale="80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42">
      <selection activeCell="M11" sqref="M11"/>
    </sheetView>
  </sheetViews>
  <sheetFormatPr defaultColWidth="9.00390625" defaultRowHeight="12.75"/>
  <cols>
    <col min="1" max="1" width="5.125" style="0" customWidth="1"/>
    <col min="2" max="2" width="30.00390625" style="0" customWidth="1"/>
    <col min="3" max="3" width="6.875" style="0" customWidth="1"/>
    <col min="4" max="4" width="7.875" style="0" customWidth="1"/>
    <col min="5" max="5" width="16.625" style="0" customWidth="1"/>
    <col min="6" max="6" width="10.375" style="0" customWidth="1"/>
    <col min="7" max="7" width="19.00390625" style="0" customWidth="1"/>
    <col min="8" max="8" width="14.125" style="0" customWidth="1"/>
    <col min="9" max="9" width="16.00390625" style="0" customWidth="1"/>
    <col min="10" max="10" width="13.625" style="0" customWidth="1"/>
  </cols>
  <sheetData>
    <row r="1" spans="1:10" ht="13.5">
      <c r="A1" s="174" t="s">
        <v>142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1.5" customHeight="1">
      <c r="A2" s="176" t="s">
        <v>143</v>
      </c>
      <c r="B2" s="177"/>
      <c r="C2" s="177"/>
      <c r="D2" s="177"/>
      <c r="E2" s="177"/>
      <c r="F2" s="177"/>
      <c r="G2" s="177"/>
      <c r="H2" s="177"/>
      <c r="I2" s="177"/>
      <c r="J2" s="177"/>
    </row>
    <row r="3" ht="15.75">
      <c r="A3" s="39"/>
    </row>
    <row r="4" spans="1:10" ht="13.5">
      <c r="A4" s="174" t="s">
        <v>144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3.5">
      <c r="A5" s="178" t="s">
        <v>145</v>
      </c>
      <c r="B5" s="177"/>
      <c r="C5" s="177"/>
      <c r="D5" s="177"/>
      <c r="E5" s="177"/>
      <c r="F5" s="177"/>
      <c r="G5" s="177"/>
      <c r="H5" s="177"/>
      <c r="I5" s="177"/>
      <c r="J5" s="177"/>
    </row>
    <row r="6" ht="15.75">
      <c r="A6" s="42" t="s">
        <v>146</v>
      </c>
    </row>
    <row r="7" ht="15.75">
      <c r="A7" s="42" t="s">
        <v>147</v>
      </c>
    </row>
    <row r="8" spans="1:10" ht="13.5">
      <c r="A8" s="231" t="s">
        <v>148</v>
      </c>
      <c r="B8" s="232"/>
      <c r="C8" s="232"/>
      <c r="D8" s="232"/>
      <c r="E8" s="232"/>
      <c r="F8" s="232"/>
      <c r="G8" s="232"/>
      <c r="H8" s="232"/>
      <c r="I8" s="232"/>
      <c r="J8" s="232"/>
    </row>
    <row r="9" spans="1:10" ht="25.5" customHeight="1">
      <c r="A9" s="233" t="s">
        <v>67</v>
      </c>
      <c r="B9" s="233" t="s">
        <v>149</v>
      </c>
      <c r="C9" s="233" t="s">
        <v>150</v>
      </c>
      <c r="D9" s="229" t="s">
        <v>151</v>
      </c>
      <c r="E9" s="229"/>
      <c r="F9" s="229"/>
      <c r="G9" s="229"/>
      <c r="H9" s="229" t="s">
        <v>152</v>
      </c>
      <c r="I9" s="229" t="s">
        <v>153</v>
      </c>
      <c r="J9" s="229" t="s">
        <v>154</v>
      </c>
    </row>
    <row r="10" spans="1:10" ht="12.75">
      <c r="A10" s="233"/>
      <c r="B10" s="233"/>
      <c r="C10" s="233"/>
      <c r="D10" s="229" t="s">
        <v>92</v>
      </c>
      <c r="E10" s="229" t="s">
        <v>73</v>
      </c>
      <c r="F10" s="229"/>
      <c r="G10" s="229"/>
      <c r="H10" s="229"/>
      <c r="I10" s="229"/>
      <c r="J10" s="229"/>
    </row>
    <row r="11" spans="1:10" ht="66" customHeight="1">
      <c r="A11" s="233"/>
      <c r="B11" s="233"/>
      <c r="C11" s="233"/>
      <c r="D11" s="229"/>
      <c r="E11" s="97" t="s">
        <v>155</v>
      </c>
      <c r="F11" s="97" t="s">
        <v>156</v>
      </c>
      <c r="G11" s="97" t="s">
        <v>157</v>
      </c>
      <c r="H11" s="229"/>
      <c r="I11" s="229"/>
      <c r="J11" s="229"/>
    </row>
    <row r="12" spans="1:10" ht="12.75">
      <c r="A12" s="44">
        <v>1</v>
      </c>
      <c r="B12" s="44">
        <v>2</v>
      </c>
      <c r="C12" s="44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  <c r="J12" s="98">
        <v>10</v>
      </c>
    </row>
    <row r="13" spans="1:10" s="36" customFormat="1" ht="12.75">
      <c r="A13" s="45">
        <v>1</v>
      </c>
      <c r="B13" s="46" t="s">
        <v>158</v>
      </c>
      <c r="C13" s="46">
        <v>1</v>
      </c>
      <c r="D13" s="116">
        <f>J13/12/C13</f>
        <v>28000.08</v>
      </c>
      <c r="E13" s="117">
        <v>10728</v>
      </c>
      <c r="F13" s="116"/>
      <c r="G13" s="116">
        <f>D13-F13-I13</f>
        <v>16912.08</v>
      </c>
      <c r="H13" s="99">
        <v>0.8</v>
      </c>
      <c r="I13" s="116">
        <v>11088</v>
      </c>
      <c r="J13" s="116">
        <v>336000.96</v>
      </c>
    </row>
    <row r="14" spans="1:10" s="36" customFormat="1" ht="12.75">
      <c r="A14" s="45">
        <v>2</v>
      </c>
      <c r="B14" s="46" t="s">
        <v>277</v>
      </c>
      <c r="C14" s="46">
        <v>3.75</v>
      </c>
      <c r="D14" s="116">
        <f aca="true" t="shared" si="0" ref="D14:D23">J14/12/C14</f>
        <v>21834</v>
      </c>
      <c r="E14" s="118">
        <v>9303.75</v>
      </c>
      <c r="F14" s="116"/>
      <c r="G14" s="116">
        <f>D14-F14-I14</f>
        <v>14271.07</v>
      </c>
      <c r="H14" s="99">
        <v>0.8</v>
      </c>
      <c r="I14" s="116">
        <v>7562.93</v>
      </c>
      <c r="J14" s="116">
        <v>982530</v>
      </c>
    </row>
    <row r="15" spans="1:10" s="37" customFormat="1" ht="12.75">
      <c r="A15" s="45">
        <v>3</v>
      </c>
      <c r="B15" s="46" t="s">
        <v>159</v>
      </c>
      <c r="C15" s="47">
        <v>0.75</v>
      </c>
      <c r="D15" s="116">
        <f t="shared" si="0"/>
        <v>21834</v>
      </c>
      <c r="E15" s="116">
        <v>8966.25</v>
      </c>
      <c r="F15" s="116"/>
      <c r="G15" s="116">
        <f>D15-F15-I15</f>
        <v>14854</v>
      </c>
      <c r="H15" s="99">
        <v>0.8</v>
      </c>
      <c r="I15" s="116">
        <v>6980</v>
      </c>
      <c r="J15" s="116">
        <v>196506</v>
      </c>
    </row>
    <row r="16" spans="1:10" ht="12.75">
      <c r="A16" s="44">
        <v>4</v>
      </c>
      <c r="B16" s="46" t="s">
        <v>160</v>
      </c>
      <c r="C16" s="46">
        <v>3.1</v>
      </c>
      <c r="D16" s="116">
        <f t="shared" si="0"/>
        <v>21834.000000000004</v>
      </c>
      <c r="E16" s="116">
        <v>4286</v>
      </c>
      <c r="F16" s="116"/>
      <c r="G16" s="116">
        <f aca="true" t="shared" si="1" ref="G16:G23">D16-F16-I16</f>
        <v>17984.130000000005</v>
      </c>
      <c r="H16" s="99">
        <v>0.8</v>
      </c>
      <c r="I16" s="116">
        <v>3849.87</v>
      </c>
      <c r="J16" s="116">
        <v>812224.8</v>
      </c>
    </row>
    <row r="17" spans="1:10" ht="12.75">
      <c r="A17" s="44">
        <v>5</v>
      </c>
      <c r="B17" s="46" t="s">
        <v>271</v>
      </c>
      <c r="C17" s="46">
        <v>1.5</v>
      </c>
      <c r="D17" s="116">
        <f t="shared" si="0"/>
        <v>21834</v>
      </c>
      <c r="E17" s="116">
        <v>4010</v>
      </c>
      <c r="F17" s="116"/>
      <c r="G17" s="116">
        <f t="shared" si="1"/>
        <v>18363</v>
      </c>
      <c r="H17" s="99">
        <v>0.8</v>
      </c>
      <c r="I17" s="116">
        <v>3471</v>
      </c>
      <c r="J17" s="116">
        <v>393012</v>
      </c>
    </row>
    <row r="18" spans="1:10" ht="12.75">
      <c r="A18" s="44">
        <v>6</v>
      </c>
      <c r="B18" s="46" t="s">
        <v>272</v>
      </c>
      <c r="C18" s="46">
        <v>0.5</v>
      </c>
      <c r="D18" s="116">
        <f t="shared" si="0"/>
        <v>21834</v>
      </c>
      <c r="E18" s="116">
        <v>3576</v>
      </c>
      <c r="F18" s="116"/>
      <c r="G18" s="116">
        <f t="shared" si="1"/>
        <v>18360.42</v>
      </c>
      <c r="H18" s="99">
        <v>0.8</v>
      </c>
      <c r="I18" s="116">
        <v>3473.58</v>
      </c>
      <c r="J18" s="116">
        <v>131004</v>
      </c>
    </row>
    <row r="19" spans="1:10" ht="12.75">
      <c r="A19" s="44">
        <v>7</v>
      </c>
      <c r="B19" s="46" t="s">
        <v>270</v>
      </c>
      <c r="C19" s="46">
        <v>0.5</v>
      </c>
      <c r="D19" s="116">
        <f t="shared" si="0"/>
        <v>21834</v>
      </c>
      <c r="E19" s="119">
        <v>4503</v>
      </c>
      <c r="F19" s="116"/>
      <c r="G19" s="116">
        <f t="shared" si="1"/>
        <v>18363</v>
      </c>
      <c r="H19" s="99">
        <v>0.8</v>
      </c>
      <c r="I19" s="116">
        <v>3471</v>
      </c>
      <c r="J19" s="116">
        <v>131004</v>
      </c>
    </row>
    <row r="20" spans="1:10" ht="12.75">
      <c r="A20" s="44">
        <v>8</v>
      </c>
      <c r="B20" s="46" t="s">
        <v>273</v>
      </c>
      <c r="C20" s="46">
        <v>0.5</v>
      </c>
      <c r="D20" s="116">
        <f t="shared" si="0"/>
        <v>21834</v>
      </c>
      <c r="E20" s="119">
        <v>3685</v>
      </c>
      <c r="F20" s="116"/>
      <c r="G20" s="116">
        <f t="shared" si="1"/>
        <v>18363</v>
      </c>
      <c r="H20" s="99">
        <v>0.8</v>
      </c>
      <c r="I20" s="116">
        <v>3471</v>
      </c>
      <c r="J20" s="116">
        <v>131004</v>
      </c>
    </row>
    <row r="21" spans="1:10" ht="12.75">
      <c r="A21" s="44">
        <v>9</v>
      </c>
      <c r="B21" s="46" t="s">
        <v>274</v>
      </c>
      <c r="C21" s="46">
        <v>0.5</v>
      </c>
      <c r="D21" s="116">
        <f t="shared" si="0"/>
        <v>21834</v>
      </c>
      <c r="E21" s="118">
        <v>3576</v>
      </c>
      <c r="F21" s="116"/>
      <c r="G21" s="116">
        <f t="shared" si="1"/>
        <v>18363</v>
      </c>
      <c r="H21" s="99">
        <v>0.8</v>
      </c>
      <c r="I21" s="116">
        <v>3471</v>
      </c>
      <c r="J21" s="116">
        <v>131004</v>
      </c>
    </row>
    <row r="22" spans="1:10" ht="12.75">
      <c r="A22" s="44">
        <v>10</v>
      </c>
      <c r="B22" s="46" t="s">
        <v>275</v>
      </c>
      <c r="C22" s="46">
        <v>0.5</v>
      </c>
      <c r="D22" s="116">
        <f t="shared" si="0"/>
        <v>21834</v>
      </c>
      <c r="E22" s="120">
        <v>3576</v>
      </c>
      <c r="F22" s="116"/>
      <c r="G22" s="116">
        <f t="shared" si="1"/>
        <v>18363</v>
      </c>
      <c r="H22" s="99">
        <v>0.8</v>
      </c>
      <c r="I22" s="116">
        <v>3471</v>
      </c>
      <c r="J22" s="116">
        <v>131004</v>
      </c>
    </row>
    <row r="23" spans="1:10" ht="12.75">
      <c r="A23" s="44">
        <v>11</v>
      </c>
      <c r="B23" s="46" t="s">
        <v>276</v>
      </c>
      <c r="C23" s="46">
        <v>3</v>
      </c>
      <c r="D23" s="116">
        <f t="shared" si="0"/>
        <v>21834</v>
      </c>
      <c r="E23" s="120">
        <v>3576</v>
      </c>
      <c r="F23" s="116"/>
      <c r="G23" s="116">
        <f t="shared" si="1"/>
        <v>18363</v>
      </c>
      <c r="H23" s="99">
        <v>0.8</v>
      </c>
      <c r="I23" s="116">
        <v>3471</v>
      </c>
      <c r="J23" s="116">
        <v>786024</v>
      </c>
    </row>
    <row r="24" spans="1:10" ht="12.75">
      <c r="A24" s="44">
        <v>12</v>
      </c>
      <c r="B24" s="46" t="s">
        <v>300</v>
      </c>
      <c r="C24" s="46">
        <v>0.5</v>
      </c>
      <c r="D24" s="116">
        <f>J24/12/C24</f>
        <v>21834</v>
      </c>
      <c r="E24" s="120">
        <v>4178</v>
      </c>
      <c r="F24" s="116"/>
      <c r="G24" s="116">
        <f>D24-F24-I24</f>
        <v>18363</v>
      </c>
      <c r="H24" s="99">
        <v>0.8</v>
      </c>
      <c r="I24" s="116">
        <v>3471</v>
      </c>
      <c r="J24" s="116">
        <v>131004</v>
      </c>
    </row>
    <row r="25" spans="1:10" ht="12.75">
      <c r="A25" s="230" t="s">
        <v>161</v>
      </c>
      <c r="B25" s="230"/>
      <c r="C25" s="43">
        <f>SUM(C13:C24)</f>
        <v>16.1</v>
      </c>
      <c r="D25" s="48"/>
      <c r="E25" s="43"/>
      <c r="F25" s="43"/>
      <c r="G25" s="43"/>
      <c r="H25" s="43"/>
      <c r="I25" s="121"/>
      <c r="J25" s="122">
        <f>SUM(J13:J24)</f>
        <v>4292321.76</v>
      </c>
    </row>
    <row r="27" spans="1:10" ht="13.5">
      <c r="A27" s="227" t="s">
        <v>163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9" spans="1:9" ht="76.5">
      <c r="A29" s="43" t="s">
        <v>67</v>
      </c>
      <c r="B29" s="206" t="s">
        <v>164</v>
      </c>
      <c r="C29" s="207"/>
      <c r="D29" s="207"/>
      <c r="E29" s="215"/>
      <c r="F29" s="43" t="s">
        <v>165</v>
      </c>
      <c r="G29" s="43" t="s">
        <v>166</v>
      </c>
      <c r="H29" s="43" t="s">
        <v>167</v>
      </c>
      <c r="I29" s="43" t="s">
        <v>168</v>
      </c>
    </row>
    <row r="30" spans="1:9" ht="12.75">
      <c r="A30" s="44">
        <v>1</v>
      </c>
      <c r="B30" s="193">
        <v>2</v>
      </c>
      <c r="C30" s="197"/>
      <c r="D30" s="197"/>
      <c r="E30" s="198"/>
      <c r="F30" s="44">
        <v>3</v>
      </c>
      <c r="G30" s="44">
        <v>4</v>
      </c>
      <c r="H30" s="44">
        <v>5</v>
      </c>
      <c r="I30" s="44">
        <v>6</v>
      </c>
    </row>
    <row r="31" spans="1:9" ht="12.75">
      <c r="A31" s="48"/>
      <c r="B31" s="199"/>
      <c r="C31" s="200"/>
      <c r="D31" s="200"/>
      <c r="E31" s="226"/>
      <c r="F31" s="48"/>
      <c r="G31" s="48"/>
      <c r="H31" s="51"/>
      <c r="I31" s="122">
        <v>1310</v>
      </c>
    </row>
    <row r="32" spans="1:9" ht="12.75">
      <c r="A32" s="48"/>
      <c r="B32" s="199" t="s">
        <v>161</v>
      </c>
      <c r="C32" s="213"/>
      <c r="D32" s="213"/>
      <c r="E32" s="216"/>
      <c r="F32" s="43" t="s">
        <v>100</v>
      </c>
      <c r="G32" s="43" t="s">
        <v>162</v>
      </c>
      <c r="H32" s="43" t="s">
        <v>162</v>
      </c>
      <c r="I32" s="122">
        <f>SUM(I31:I31)</f>
        <v>1310</v>
      </c>
    </row>
    <row r="34" spans="1:10" ht="13.5">
      <c r="A34" s="174" t="s">
        <v>169</v>
      </c>
      <c r="B34" s="177"/>
      <c r="C34" s="177"/>
      <c r="D34" s="177"/>
      <c r="E34" s="177"/>
      <c r="F34" s="177"/>
      <c r="G34" s="177"/>
      <c r="H34" s="177"/>
      <c r="I34" s="177"/>
      <c r="J34" s="177"/>
    </row>
    <row r="36" spans="1:9" ht="76.5">
      <c r="A36" s="52" t="s">
        <v>67</v>
      </c>
      <c r="B36" s="206" t="s">
        <v>164</v>
      </c>
      <c r="C36" s="207"/>
      <c r="D36" s="207"/>
      <c r="E36" s="215"/>
      <c r="F36" s="52" t="s">
        <v>170</v>
      </c>
      <c r="G36" s="52" t="s">
        <v>171</v>
      </c>
      <c r="H36" s="52" t="s">
        <v>172</v>
      </c>
      <c r="I36" s="52" t="s">
        <v>168</v>
      </c>
    </row>
    <row r="37" spans="1:9" ht="12.75">
      <c r="A37" s="53">
        <v>1</v>
      </c>
      <c r="B37" s="193">
        <v>2</v>
      </c>
      <c r="C37" s="197"/>
      <c r="D37" s="197"/>
      <c r="E37" s="198"/>
      <c r="F37" s="53">
        <v>3</v>
      </c>
      <c r="G37" s="53">
        <v>4</v>
      </c>
      <c r="H37" s="53">
        <v>5</v>
      </c>
      <c r="I37" s="53">
        <v>6</v>
      </c>
    </row>
    <row r="38" spans="1:9" ht="12.75">
      <c r="A38" s="54"/>
      <c r="B38" s="199"/>
      <c r="C38" s="200"/>
      <c r="D38" s="200"/>
      <c r="E38" s="226"/>
      <c r="F38" s="101"/>
      <c r="G38" s="101"/>
      <c r="H38" s="101"/>
      <c r="I38" s="123">
        <f>F38*G38*H38</f>
        <v>0</v>
      </c>
    </row>
    <row r="39" spans="1:9" ht="12.75">
      <c r="A39" s="54"/>
      <c r="B39" s="199" t="s">
        <v>161</v>
      </c>
      <c r="C39" s="213"/>
      <c r="D39" s="213"/>
      <c r="E39" s="216"/>
      <c r="F39" s="52" t="s">
        <v>162</v>
      </c>
      <c r="G39" s="52" t="s">
        <v>162</v>
      </c>
      <c r="H39" s="52" t="s">
        <v>162</v>
      </c>
      <c r="I39" s="124">
        <f>SUM(I38:I38)</f>
        <v>0</v>
      </c>
    </row>
    <row r="41" spans="1:10" ht="43.5" customHeight="1">
      <c r="A41" s="227" t="s">
        <v>173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3" spans="1:9" ht="69.75" customHeight="1">
      <c r="A43" s="52" t="s">
        <v>67</v>
      </c>
      <c r="B43" s="224" t="s">
        <v>174</v>
      </c>
      <c r="C43" s="202"/>
      <c r="D43" s="202"/>
      <c r="E43" s="202"/>
      <c r="F43" s="202"/>
      <c r="G43" s="202"/>
      <c r="H43" s="52" t="s">
        <v>175</v>
      </c>
      <c r="I43" s="52" t="s">
        <v>176</v>
      </c>
    </row>
    <row r="44" spans="1:9" ht="12.75">
      <c r="A44" s="53">
        <v>1</v>
      </c>
      <c r="B44" s="228">
        <v>2</v>
      </c>
      <c r="C44" s="213"/>
      <c r="D44" s="213"/>
      <c r="E44" s="213"/>
      <c r="F44" s="213"/>
      <c r="G44" s="216"/>
      <c r="H44" s="53">
        <v>3</v>
      </c>
      <c r="I44" s="53">
        <v>4</v>
      </c>
    </row>
    <row r="45" spans="1:9" ht="20.25" customHeight="1">
      <c r="A45" s="52">
        <v>1</v>
      </c>
      <c r="B45" s="223" t="s">
        <v>177</v>
      </c>
      <c r="C45" s="202"/>
      <c r="D45" s="202"/>
      <c r="E45" s="202"/>
      <c r="F45" s="202"/>
      <c r="G45" s="202"/>
      <c r="H45" s="52" t="s">
        <v>162</v>
      </c>
      <c r="I45" s="124">
        <f>I46+I48</f>
        <v>1573600</v>
      </c>
    </row>
    <row r="46" spans="1:9" ht="12.75">
      <c r="A46" s="224" t="s">
        <v>178</v>
      </c>
      <c r="B46" s="223" t="s">
        <v>73</v>
      </c>
      <c r="C46" s="202"/>
      <c r="D46" s="202"/>
      <c r="E46" s="202"/>
      <c r="F46" s="202"/>
      <c r="G46" s="202"/>
      <c r="H46" s="225"/>
      <c r="I46" s="219">
        <f>I58/30.2*22</f>
        <v>1146331.1258278147</v>
      </c>
    </row>
    <row r="47" spans="1:9" ht="12.75">
      <c r="A47" s="224"/>
      <c r="B47" s="223" t="s">
        <v>179</v>
      </c>
      <c r="C47" s="202"/>
      <c r="D47" s="202"/>
      <c r="E47" s="202"/>
      <c r="F47" s="202"/>
      <c r="G47" s="202"/>
      <c r="H47" s="225"/>
      <c r="I47" s="219"/>
    </row>
    <row r="48" spans="1:9" ht="18.75" customHeight="1">
      <c r="A48" s="52" t="s">
        <v>180</v>
      </c>
      <c r="B48" s="223" t="s">
        <v>181</v>
      </c>
      <c r="C48" s="202"/>
      <c r="D48" s="202"/>
      <c r="E48" s="202"/>
      <c r="F48" s="202"/>
      <c r="G48" s="202"/>
      <c r="H48" s="54"/>
      <c r="I48" s="124">
        <f>I51+I54+I57</f>
        <v>427268.87417218543</v>
      </c>
    </row>
    <row r="49" spans="1:9" ht="31.5" customHeight="1">
      <c r="A49" s="52" t="s">
        <v>182</v>
      </c>
      <c r="B49" s="223" t="s">
        <v>183</v>
      </c>
      <c r="C49" s="202"/>
      <c r="D49" s="202"/>
      <c r="E49" s="202"/>
      <c r="F49" s="202"/>
      <c r="G49" s="202"/>
      <c r="H49" s="54"/>
      <c r="I49" s="124"/>
    </row>
    <row r="50" spans="1:9" ht="26.25" customHeight="1">
      <c r="A50" s="52">
        <v>2</v>
      </c>
      <c r="B50" s="223" t="s">
        <v>184</v>
      </c>
      <c r="C50" s="202"/>
      <c r="D50" s="202"/>
      <c r="E50" s="202"/>
      <c r="F50" s="202"/>
      <c r="G50" s="202"/>
      <c r="H50" s="52" t="s">
        <v>162</v>
      </c>
      <c r="I50" s="124"/>
    </row>
    <row r="51" spans="1:9" ht="12.75">
      <c r="A51" s="224" t="s">
        <v>185</v>
      </c>
      <c r="B51" s="223" t="s">
        <v>73</v>
      </c>
      <c r="C51" s="202"/>
      <c r="D51" s="202"/>
      <c r="E51" s="202"/>
      <c r="F51" s="202"/>
      <c r="G51" s="202"/>
      <c r="H51" s="225"/>
      <c r="I51" s="219">
        <f>I58/30.2*2.9</f>
        <v>151107.28476821192</v>
      </c>
    </row>
    <row r="52" spans="1:9" ht="36.75" customHeight="1">
      <c r="A52" s="224"/>
      <c r="B52" s="220" t="s">
        <v>186</v>
      </c>
      <c r="C52" s="221"/>
      <c r="D52" s="221"/>
      <c r="E52" s="221"/>
      <c r="F52" s="221"/>
      <c r="G52" s="222"/>
      <c r="H52" s="225"/>
      <c r="I52" s="219"/>
    </row>
    <row r="53" spans="1:9" ht="24" customHeight="1">
      <c r="A53" s="52" t="s">
        <v>187</v>
      </c>
      <c r="B53" s="223" t="s">
        <v>188</v>
      </c>
      <c r="C53" s="202"/>
      <c r="D53" s="202"/>
      <c r="E53" s="202"/>
      <c r="F53" s="202"/>
      <c r="G53" s="202"/>
      <c r="H53" s="54"/>
      <c r="I53" s="124"/>
    </row>
    <row r="54" spans="1:9" ht="33" customHeight="1">
      <c r="A54" s="52" t="s">
        <v>189</v>
      </c>
      <c r="B54" s="223" t="s">
        <v>190</v>
      </c>
      <c r="C54" s="202"/>
      <c r="D54" s="202"/>
      <c r="E54" s="202"/>
      <c r="F54" s="202"/>
      <c r="G54" s="202"/>
      <c r="H54" s="54"/>
      <c r="I54" s="124">
        <f>I58/30.2*0.2</f>
        <v>10421.192052980134</v>
      </c>
    </row>
    <row r="55" spans="1:9" ht="36" customHeight="1">
      <c r="A55" s="52" t="s">
        <v>191</v>
      </c>
      <c r="B55" s="223" t="s">
        <v>192</v>
      </c>
      <c r="C55" s="202"/>
      <c r="D55" s="202"/>
      <c r="E55" s="202"/>
      <c r="F55" s="202"/>
      <c r="G55" s="202"/>
      <c r="H55" s="54"/>
      <c r="I55" s="124"/>
    </row>
    <row r="56" spans="1:9" ht="36.75" customHeight="1">
      <c r="A56" s="52" t="s">
        <v>193</v>
      </c>
      <c r="B56" s="223" t="s">
        <v>192</v>
      </c>
      <c r="C56" s="202"/>
      <c r="D56" s="202"/>
      <c r="E56" s="202"/>
      <c r="F56" s="202"/>
      <c r="G56" s="202"/>
      <c r="H56" s="54"/>
      <c r="I56" s="124"/>
    </row>
    <row r="57" spans="1:9" ht="26.25" customHeight="1">
      <c r="A57" s="52">
        <v>3</v>
      </c>
      <c r="B57" s="223" t="s">
        <v>194</v>
      </c>
      <c r="C57" s="202"/>
      <c r="D57" s="202"/>
      <c r="E57" s="202"/>
      <c r="F57" s="202"/>
      <c r="G57" s="202"/>
      <c r="H57" s="54"/>
      <c r="I57" s="124">
        <f>I58/30.2*5.1</f>
        <v>265740.39735099336</v>
      </c>
    </row>
    <row r="58" spans="1:9" ht="21" customHeight="1">
      <c r="A58" s="54"/>
      <c r="B58" s="223" t="s">
        <v>161</v>
      </c>
      <c r="C58" s="202"/>
      <c r="D58" s="202"/>
      <c r="E58" s="202"/>
      <c r="F58" s="202"/>
      <c r="G58" s="202"/>
      <c r="H58" s="52" t="s">
        <v>162</v>
      </c>
      <c r="I58" s="125">
        <v>1573600</v>
      </c>
    </row>
    <row r="61" ht="12.75">
      <c r="A61" s="55" t="s">
        <v>195</v>
      </c>
    </row>
    <row r="62" spans="1:9" ht="15.75">
      <c r="A62" s="204" t="s">
        <v>196</v>
      </c>
      <c r="B62" s="205"/>
      <c r="C62" s="205"/>
      <c r="D62" s="205"/>
      <c r="E62" s="205"/>
      <c r="F62" s="205"/>
      <c r="G62" s="205"/>
      <c r="H62" s="205"/>
      <c r="I62" s="205"/>
    </row>
    <row r="64" spans="1:8" ht="15.75">
      <c r="A64" s="211" t="s">
        <v>197</v>
      </c>
      <c r="B64" s="212"/>
      <c r="C64" s="212"/>
      <c r="D64" s="212"/>
      <c r="E64" s="212"/>
      <c r="F64" s="212"/>
      <c r="G64" s="212"/>
      <c r="H64" s="212"/>
    </row>
    <row r="65" spans="1:8" ht="12.75">
      <c r="A65" s="58"/>
      <c r="B65" s="59" t="s">
        <v>198</v>
      </c>
      <c r="C65" s="58"/>
      <c r="D65" s="58"/>
      <c r="E65" s="58"/>
      <c r="F65" s="58"/>
      <c r="G65" s="58"/>
      <c r="H65" s="58"/>
    </row>
    <row r="66" ht="15.75">
      <c r="A66" s="56" t="s">
        <v>199</v>
      </c>
    </row>
    <row r="68" spans="1:8" ht="51">
      <c r="A68" s="52" t="s">
        <v>67</v>
      </c>
      <c r="B68" s="206" t="s">
        <v>164</v>
      </c>
      <c r="C68" s="207"/>
      <c r="D68" s="207"/>
      <c r="E68" s="215"/>
      <c r="F68" s="52" t="s">
        <v>200</v>
      </c>
      <c r="G68" s="52" t="s">
        <v>201</v>
      </c>
      <c r="H68" s="52" t="s">
        <v>202</v>
      </c>
    </row>
    <row r="69" spans="1:8" ht="12.75">
      <c r="A69" s="53">
        <v>1</v>
      </c>
      <c r="B69" s="193">
        <v>2</v>
      </c>
      <c r="C69" s="197"/>
      <c r="D69" s="197"/>
      <c r="E69" s="198"/>
      <c r="F69" s="53">
        <v>3</v>
      </c>
      <c r="G69" s="53">
        <v>4</v>
      </c>
      <c r="H69" s="53">
        <v>5</v>
      </c>
    </row>
    <row r="70" spans="1:8" ht="12.75">
      <c r="A70" s="53"/>
      <c r="B70" s="193"/>
      <c r="C70" s="194"/>
      <c r="D70" s="194"/>
      <c r="E70" s="195"/>
      <c r="F70" s="54"/>
      <c r="G70" s="54"/>
      <c r="H70" s="124"/>
    </row>
    <row r="71" spans="1:8" ht="12.75">
      <c r="A71" s="54"/>
      <c r="B71" s="199" t="s">
        <v>161</v>
      </c>
      <c r="C71" s="213"/>
      <c r="D71" s="213"/>
      <c r="E71" s="216"/>
      <c r="F71" s="52" t="s">
        <v>162</v>
      </c>
      <c r="G71" s="52" t="s">
        <v>162</v>
      </c>
      <c r="H71" s="124"/>
    </row>
    <row r="72" spans="1:8" ht="12.75">
      <c r="A72" s="60"/>
      <c r="B72" s="61"/>
      <c r="C72" s="62"/>
      <c r="D72" s="62"/>
      <c r="E72" s="62"/>
      <c r="F72" s="63"/>
      <c r="G72" s="63"/>
      <c r="H72" s="60"/>
    </row>
    <row r="73" spans="1:8" ht="15.75">
      <c r="A73" s="217" t="s">
        <v>203</v>
      </c>
      <c r="B73" s="218"/>
      <c r="C73" s="218"/>
      <c r="D73" s="218"/>
      <c r="E73" s="218"/>
      <c r="F73" s="218"/>
      <c r="G73" s="218"/>
      <c r="H73" s="218"/>
    </row>
    <row r="74" spans="1:8" ht="15.75">
      <c r="A74" s="211" t="s">
        <v>197</v>
      </c>
      <c r="B74" s="212"/>
      <c r="C74" s="212"/>
      <c r="D74" s="212"/>
      <c r="E74" s="212"/>
      <c r="F74" s="212"/>
      <c r="G74" s="212"/>
      <c r="H74" s="212"/>
    </row>
    <row r="75" spans="1:8" ht="12.75">
      <c r="A75" s="58"/>
      <c r="B75" s="59" t="s">
        <v>198</v>
      </c>
      <c r="C75" s="58"/>
      <c r="D75" s="58"/>
      <c r="E75" s="58"/>
      <c r="F75" s="58"/>
      <c r="G75" s="58"/>
      <c r="H75" s="58"/>
    </row>
    <row r="76" spans="1:8" ht="76.5">
      <c r="A76" s="52" t="s">
        <v>67</v>
      </c>
      <c r="B76" s="206" t="s">
        <v>164</v>
      </c>
      <c r="C76" s="207"/>
      <c r="D76" s="207"/>
      <c r="E76" s="207"/>
      <c r="F76" s="52" t="s">
        <v>204</v>
      </c>
      <c r="G76" s="52" t="s">
        <v>205</v>
      </c>
      <c r="H76" s="52" t="s">
        <v>206</v>
      </c>
    </row>
    <row r="77" spans="1:8" ht="12.75">
      <c r="A77" s="53">
        <v>1</v>
      </c>
      <c r="B77" s="193">
        <v>2</v>
      </c>
      <c r="C77" s="197"/>
      <c r="D77" s="197"/>
      <c r="E77" s="197"/>
      <c r="F77" s="53">
        <v>3</v>
      </c>
      <c r="G77" s="53">
        <v>4</v>
      </c>
      <c r="H77" s="53">
        <v>5</v>
      </c>
    </row>
    <row r="78" spans="1:8" ht="12.75">
      <c r="A78" s="53"/>
      <c r="B78" s="193" t="s">
        <v>294</v>
      </c>
      <c r="C78" s="194"/>
      <c r="D78" s="194"/>
      <c r="E78" s="194"/>
      <c r="F78" s="54"/>
      <c r="G78" s="65"/>
      <c r="H78" s="126">
        <v>62000</v>
      </c>
    </row>
    <row r="79" spans="1:8" ht="12.75">
      <c r="A79" s="54"/>
      <c r="B79" s="199" t="s">
        <v>161</v>
      </c>
      <c r="C79" s="213"/>
      <c r="D79" s="213"/>
      <c r="E79" s="213"/>
      <c r="F79" s="54"/>
      <c r="G79" s="52" t="s">
        <v>162</v>
      </c>
      <c r="H79" s="124">
        <f>H78</f>
        <v>62000</v>
      </c>
    </row>
    <row r="81" spans="1:8" ht="15.75">
      <c r="A81" s="204" t="s">
        <v>207</v>
      </c>
      <c r="B81" s="205"/>
      <c r="C81" s="205"/>
      <c r="D81" s="205"/>
      <c r="E81" s="205"/>
      <c r="F81" s="205"/>
      <c r="G81" s="205"/>
      <c r="H81" s="205"/>
    </row>
    <row r="82" spans="1:8" ht="15.75">
      <c r="A82" s="211" t="s">
        <v>197</v>
      </c>
      <c r="B82" s="212"/>
      <c r="C82" s="212"/>
      <c r="D82" s="212"/>
      <c r="E82" s="212"/>
      <c r="F82" s="212"/>
      <c r="G82" s="212"/>
      <c r="H82" s="212"/>
    </row>
    <row r="83" spans="1:5" ht="15.75">
      <c r="A83" s="56" t="s">
        <v>199</v>
      </c>
      <c r="B83" s="59" t="s">
        <v>198</v>
      </c>
      <c r="C83" s="57"/>
      <c r="D83" s="57"/>
      <c r="E83" s="57"/>
    </row>
    <row r="84" spans="1:8" ht="51">
      <c r="A84" s="52" t="s">
        <v>67</v>
      </c>
      <c r="B84" s="206" t="s">
        <v>164</v>
      </c>
      <c r="C84" s="207"/>
      <c r="D84" s="207"/>
      <c r="E84" s="207"/>
      <c r="F84" s="52" t="s">
        <v>200</v>
      </c>
      <c r="G84" s="52" t="s">
        <v>201</v>
      </c>
      <c r="H84" s="52" t="s">
        <v>202</v>
      </c>
    </row>
    <row r="85" spans="1:8" ht="12.75">
      <c r="A85" s="53">
        <v>1</v>
      </c>
      <c r="B85" s="193">
        <v>2</v>
      </c>
      <c r="C85" s="197"/>
      <c r="D85" s="197"/>
      <c r="E85" s="197"/>
      <c r="F85" s="53">
        <v>3</v>
      </c>
      <c r="G85" s="53">
        <v>4</v>
      </c>
      <c r="H85" s="53">
        <v>5</v>
      </c>
    </row>
    <row r="86" spans="1:8" ht="12.75">
      <c r="A86" s="53"/>
      <c r="B86" s="193"/>
      <c r="C86" s="194"/>
      <c r="D86" s="194"/>
      <c r="E86" s="194"/>
      <c r="F86" s="54"/>
      <c r="G86" s="54"/>
      <c r="H86" s="124"/>
    </row>
    <row r="87" spans="1:8" ht="12.75">
      <c r="A87" s="54"/>
      <c r="B87" s="199" t="s">
        <v>161</v>
      </c>
      <c r="C87" s="213"/>
      <c r="D87" s="213"/>
      <c r="E87" s="213"/>
      <c r="F87" s="52" t="s">
        <v>162</v>
      </c>
      <c r="G87" s="52" t="s">
        <v>162</v>
      </c>
      <c r="H87" s="124"/>
    </row>
    <row r="89" spans="1:8" ht="15.75">
      <c r="A89" s="214" t="s">
        <v>208</v>
      </c>
      <c r="B89" s="205"/>
      <c r="C89" s="205"/>
      <c r="D89" s="205"/>
      <c r="E89" s="205"/>
      <c r="F89" s="205"/>
      <c r="G89" s="205"/>
      <c r="H89" s="205"/>
    </row>
    <row r="90" spans="1:8" ht="15.75">
      <c r="A90" s="211" t="s">
        <v>197</v>
      </c>
      <c r="B90" s="212"/>
      <c r="C90" s="212"/>
      <c r="D90" s="212"/>
      <c r="E90" s="212"/>
      <c r="F90" s="212"/>
      <c r="G90" s="212"/>
      <c r="H90" s="212"/>
    </row>
    <row r="91" spans="1:5" ht="15.75">
      <c r="A91" s="56"/>
      <c r="B91" s="59" t="s">
        <v>198</v>
      </c>
      <c r="C91" s="57"/>
      <c r="D91" s="57"/>
      <c r="E91" s="57"/>
    </row>
    <row r="92" spans="1:8" ht="51">
      <c r="A92" s="52" t="s">
        <v>67</v>
      </c>
      <c r="B92" s="210" t="s">
        <v>164</v>
      </c>
      <c r="C92" s="210"/>
      <c r="D92" s="210"/>
      <c r="E92" s="210"/>
      <c r="F92" s="52" t="s">
        <v>200</v>
      </c>
      <c r="G92" s="52" t="s">
        <v>201</v>
      </c>
      <c r="H92" s="52" t="s">
        <v>202</v>
      </c>
    </row>
    <row r="93" spans="1:8" ht="12.75">
      <c r="A93" s="53">
        <v>1</v>
      </c>
      <c r="B93" s="196">
        <v>2</v>
      </c>
      <c r="C93" s="208"/>
      <c r="D93" s="208"/>
      <c r="E93" s="208"/>
      <c r="F93" s="53">
        <v>3</v>
      </c>
      <c r="G93" s="53">
        <v>4</v>
      </c>
      <c r="H93" s="53">
        <v>5</v>
      </c>
    </row>
    <row r="94" spans="1:8" ht="12.75">
      <c r="A94" s="53"/>
      <c r="B94" s="196"/>
      <c r="C94" s="196"/>
      <c r="D94" s="196"/>
      <c r="E94" s="196"/>
      <c r="F94" s="54"/>
      <c r="G94" s="54"/>
      <c r="H94" s="124"/>
    </row>
    <row r="95" spans="1:8" ht="12.75">
      <c r="A95" s="54"/>
      <c r="B95" s="201" t="s">
        <v>161</v>
      </c>
      <c r="C95" s="202"/>
      <c r="D95" s="202"/>
      <c r="E95" s="202"/>
      <c r="F95" s="52" t="s">
        <v>162</v>
      </c>
      <c r="G95" s="52" t="s">
        <v>162</v>
      </c>
      <c r="H95" s="124"/>
    </row>
    <row r="97" spans="1:8" ht="15.75">
      <c r="A97" s="204" t="s">
        <v>209</v>
      </c>
      <c r="B97" s="205"/>
      <c r="C97" s="205"/>
      <c r="D97" s="205"/>
      <c r="E97" s="205"/>
      <c r="F97" s="205"/>
      <c r="G97" s="205"/>
      <c r="H97" s="205"/>
    </row>
    <row r="99" spans="1:8" ht="15.75">
      <c r="A99" s="211" t="s">
        <v>197</v>
      </c>
      <c r="B99" s="212"/>
      <c r="C99" s="212"/>
      <c r="D99" s="212"/>
      <c r="E99" s="212"/>
      <c r="F99" s="212"/>
      <c r="G99" s="212"/>
      <c r="H99" s="212"/>
    </row>
    <row r="100" spans="1:5" ht="15.75">
      <c r="A100" s="56"/>
      <c r="B100" s="59" t="s">
        <v>198</v>
      </c>
      <c r="C100" s="57"/>
      <c r="D100" s="57"/>
      <c r="E100" s="57"/>
    </row>
    <row r="101" spans="1:8" ht="15.75">
      <c r="A101" s="204" t="s">
        <v>210</v>
      </c>
      <c r="B101" s="205"/>
      <c r="C101" s="205"/>
      <c r="D101" s="205"/>
      <c r="E101" s="205"/>
      <c r="F101" s="205"/>
      <c r="G101" s="205"/>
      <c r="H101" s="205"/>
    </row>
    <row r="103" spans="1:9" ht="25.5">
      <c r="A103" s="52" t="s">
        <v>67</v>
      </c>
      <c r="B103" s="210" t="s">
        <v>164</v>
      </c>
      <c r="C103" s="210"/>
      <c r="D103" s="210"/>
      <c r="E103" s="206"/>
      <c r="F103" s="52" t="s">
        <v>211</v>
      </c>
      <c r="G103" s="52" t="s">
        <v>212</v>
      </c>
      <c r="H103" s="52" t="s">
        <v>213</v>
      </c>
      <c r="I103" s="52" t="s">
        <v>168</v>
      </c>
    </row>
    <row r="104" spans="1:9" ht="12.75">
      <c r="A104" s="53">
        <v>1</v>
      </c>
      <c r="B104" s="196">
        <v>2</v>
      </c>
      <c r="C104" s="208"/>
      <c r="D104" s="208"/>
      <c r="E104" s="209"/>
      <c r="F104" s="53">
        <v>3</v>
      </c>
      <c r="G104" s="53">
        <v>4</v>
      </c>
      <c r="H104" s="53">
        <v>5</v>
      </c>
      <c r="I104" s="53">
        <v>6</v>
      </c>
    </row>
    <row r="105" spans="1:9" ht="12.75">
      <c r="A105" s="53"/>
      <c r="B105" s="196" t="s">
        <v>214</v>
      </c>
      <c r="C105" s="196"/>
      <c r="D105" s="196"/>
      <c r="E105" s="193"/>
      <c r="F105" s="101">
        <v>1</v>
      </c>
      <c r="G105" s="102">
        <f>I105/H105</f>
        <v>92.53246753246754</v>
      </c>
      <c r="H105" s="101">
        <v>616</v>
      </c>
      <c r="I105" s="127">
        <v>57000</v>
      </c>
    </row>
    <row r="106" spans="1:9" ht="12.75">
      <c r="A106" s="53"/>
      <c r="B106" s="193" t="s">
        <v>295</v>
      </c>
      <c r="C106" s="194"/>
      <c r="D106" s="194"/>
      <c r="E106" s="195"/>
      <c r="F106" s="101"/>
      <c r="G106" s="102"/>
      <c r="H106" s="101"/>
      <c r="I106" s="127">
        <v>0</v>
      </c>
    </row>
    <row r="107" spans="1:9" ht="12.75">
      <c r="A107" s="54"/>
      <c r="B107" s="108" t="s">
        <v>161</v>
      </c>
      <c r="C107" s="109"/>
      <c r="D107" s="109"/>
      <c r="E107" s="110"/>
      <c r="F107" s="52" t="s">
        <v>162</v>
      </c>
      <c r="G107" s="52" t="s">
        <v>162</v>
      </c>
      <c r="H107" s="52" t="s">
        <v>162</v>
      </c>
      <c r="I107" s="124">
        <f>2!E35</f>
        <v>57000</v>
      </c>
    </row>
    <row r="108" ht="12.75">
      <c r="I108" s="128"/>
    </row>
    <row r="109" spans="1:8" ht="15.75">
      <c r="A109" s="204" t="s">
        <v>215</v>
      </c>
      <c r="B109" s="205"/>
      <c r="C109" s="205"/>
      <c r="D109" s="205"/>
      <c r="E109" s="205"/>
      <c r="F109" s="205"/>
      <c r="G109" s="205"/>
      <c r="H109" s="205"/>
    </row>
    <row r="111" spans="1:8" ht="38.25">
      <c r="A111" s="52" t="s">
        <v>67</v>
      </c>
      <c r="B111" s="210" t="s">
        <v>164</v>
      </c>
      <c r="C111" s="210"/>
      <c r="D111" s="210"/>
      <c r="E111" s="206"/>
      <c r="F111" s="52" t="s">
        <v>216</v>
      </c>
      <c r="G111" s="52" t="s">
        <v>217</v>
      </c>
      <c r="H111" s="52" t="s">
        <v>218</v>
      </c>
    </row>
    <row r="112" spans="1:8" ht="12.75">
      <c r="A112" s="53">
        <v>1</v>
      </c>
      <c r="B112" s="196">
        <v>2</v>
      </c>
      <c r="C112" s="208"/>
      <c r="D112" s="208"/>
      <c r="E112" s="209"/>
      <c r="F112" s="53">
        <v>3</v>
      </c>
      <c r="G112" s="53">
        <v>4</v>
      </c>
      <c r="H112" s="53">
        <v>5</v>
      </c>
    </row>
    <row r="113" spans="1:8" ht="13.5">
      <c r="A113" s="53"/>
      <c r="B113" s="193" t="s">
        <v>307</v>
      </c>
      <c r="C113" s="197"/>
      <c r="D113" s="197"/>
      <c r="E113" s="198"/>
      <c r="F113" s="103"/>
      <c r="G113" s="104"/>
      <c r="H113" s="129">
        <v>20000</v>
      </c>
    </row>
    <row r="114" spans="1:8" ht="13.5" hidden="1">
      <c r="A114" s="53"/>
      <c r="B114" s="196"/>
      <c r="C114" s="196"/>
      <c r="D114" s="196"/>
      <c r="E114" s="193"/>
      <c r="F114" s="66" t="e">
        <f>H114/G114</f>
        <v>#DIV/0!</v>
      </c>
      <c r="G114" s="67"/>
      <c r="H114" s="130"/>
    </row>
    <row r="115" spans="1:8" ht="13.5" hidden="1">
      <c r="A115" s="53"/>
      <c r="B115" s="193"/>
      <c r="C115" s="197"/>
      <c r="D115" s="197"/>
      <c r="E115" s="198"/>
      <c r="F115" s="66" t="e">
        <f>H115/G115</f>
        <v>#DIV/0!</v>
      </c>
      <c r="G115" s="67"/>
      <c r="H115" s="130"/>
    </row>
    <row r="116" spans="1:8" ht="13.5" hidden="1">
      <c r="A116" s="53"/>
      <c r="B116" s="196"/>
      <c r="C116" s="196"/>
      <c r="D116" s="196"/>
      <c r="E116" s="193"/>
      <c r="F116" s="66" t="e">
        <f>H116/G116</f>
        <v>#DIV/0!</v>
      </c>
      <c r="G116" s="67"/>
      <c r="H116" s="130"/>
    </row>
    <row r="117" spans="1:8" ht="13.5">
      <c r="A117" s="54"/>
      <c r="B117" s="201" t="s">
        <v>161</v>
      </c>
      <c r="C117" s="202"/>
      <c r="D117" s="202"/>
      <c r="E117" s="203"/>
      <c r="F117" s="66"/>
      <c r="G117" s="66"/>
      <c r="H117" s="131">
        <f>2!E36</f>
        <v>20000</v>
      </c>
    </row>
    <row r="119" spans="1:8" ht="15.75">
      <c r="A119" s="204" t="s">
        <v>219</v>
      </c>
      <c r="B119" s="205"/>
      <c r="C119" s="205"/>
      <c r="D119" s="205"/>
      <c r="E119" s="205"/>
      <c r="F119" s="205"/>
      <c r="G119" s="205"/>
      <c r="H119" s="205"/>
    </row>
    <row r="121" spans="1:9" ht="38.25">
      <c r="A121" s="52" t="s">
        <v>67</v>
      </c>
      <c r="B121" s="210" t="s">
        <v>164</v>
      </c>
      <c r="C121" s="210"/>
      <c r="D121" s="210"/>
      <c r="E121" s="206"/>
      <c r="F121" s="52" t="s">
        <v>220</v>
      </c>
      <c r="G121" s="52" t="s">
        <v>221</v>
      </c>
      <c r="H121" s="52" t="s">
        <v>222</v>
      </c>
      <c r="I121" s="52" t="s">
        <v>223</v>
      </c>
    </row>
    <row r="122" spans="1:9" ht="12.75">
      <c r="A122" s="53">
        <v>1</v>
      </c>
      <c r="B122" s="196">
        <v>2</v>
      </c>
      <c r="C122" s="208"/>
      <c r="D122" s="208"/>
      <c r="E122" s="209"/>
      <c r="F122" s="53">
        <v>4</v>
      </c>
      <c r="G122" s="53">
        <v>5</v>
      </c>
      <c r="H122" s="53">
        <v>6</v>
      </c>
      <c r="I122" s="53">
        <v>7</v>
      </c>
    </row>
    <row r="123" spans="1:9" ht="12.75">
      <c r="A123" s="53"/>
      <c r="B123" s="193" t="s">
        <v>301</v>
      </c>
      <c r="C123" s="197"/>
      <c r="D123" s="197"/>
      <c r="E123" s="198"/>
      <c r="F123" s="105">
        <f aca="true" t="shared" si="2" ref="F123:F128">I123/G123</f>
        <v>17790.5325443787</v>
      </c>
      <c r="G123" s="100">
        <v>6.76</v>
      </c>
      <c r="H123" s="100"/>
      <c r="I123" s="135">
        <v>120264</v>
      </c>
    </row>
    <row r="124" spans="1:9" ht="12.75">
      <c r="A124" s="53"/>
      <c r="B124" s="193" t="s">
        <v>296</v>
      </c>
      <c r="C124" s="197"/>
      <c r="D124" s="197"/>
      <c r="E124" s="198"/>
      <c r="F124" s="105">
        <f t="shared" si="2"/>
        <v>6.8965555555555556</v>
      </c>
      <c r="G124" s="100">
        <v>117000</v>
      </c>
      <c r="H124" s="100"/>
      <c r="I124" s="135">
        <v>806897</v>
      </c>
    </row>
    <row r="125" spans="1:9" ht="12.75" hidden="1">
      <c r="A125" s="53"/>
      <c r="B125" s="193"/>
      <c r="C125" s="197"/>
      <c r="D125" s="197"/>
      <c r="E125" s="198"/>
      <c r="F125" s="53" t="e">
        <f t="shared" si="2"/>
        <v>#DIV/0!</v>
      </c>
      <c r="G125" s="64"/>
      <c r="H125" s="53"/>
      <c r="I125" s="132"/>
    </row>
    <row r="126" spans="1:9" ht="12.75" hidden="1">
      <c r="A126" s="53"/>
      <c r="B126" s="193"/>
      <c r="C126" s="197"/>
      <c r="D126" s="197"/>
      <c r="E126" s="198"/>
      <c r="F126" s="53" t="e">
        <f t="shared" si="2"/>
        <v>#DIV/0!</v>
      </c>
      <c r="G126" s="64"/>
      <c r="H126" s="53"/>
      <c r="I126" s="132"/>
    </row>
    <row r="127" spans="1:9" ht="13.5" hidden="1">
      <c r="A127" s="53"/>
      <c r="B127" s="196"/>
      <c r="C127" s="196"/>
      <c r="D127" s="196"/>
      <c r="E127" s="193"/>
      <c r="F127" s="53" t="e">
        <f t="shared" si="2"/>
        <v>#DIV/0!</v>
      </c>
      <c r="G127" s="67"/>
      <c r="H127" s="66"/>
      <c r="I127" s="130"/>
    </row>
    <row r="128" spans="1:9" ht="13.5" hidden="1">
      <c r="A128" s="53"/>
      <c r="B128" s="196"/>
      <c r="C128" s="196"/>
      <c r="D128" s="196"/>
      <c r="E128" s="193"/>
      <c r="F128" s="53" t="e">
        <f t="shared" si="2"/>
        <v>#DIV/0!</v>
      </c>
      <c r="G128" s="67"/>
      <c r="H128" s="66"/>
      <c r="I128" s="130"/>
    </row>
    <row r="129" spans="1:9" ht="13.5">
      <c r="A129" s="54"/>
      <c r="B129" s="201" t="s">
        <v>161</v>
      </c>
      <c r="C129" s="202"/>
      <c r="D129" s="202"/>
      <c r="E129" s="203"/>
      <c r="F129" s="52" t="s">
        <v>162</v>
      </c>
      <c r="G129" s="52" t="s">
        <v>162</v>
      </c>
      <c r="H129" s="52" t="s">
        <v>162</v>
      </c>
      <c r="I129" s="131">
        <f>2!E37</f>
        <v>927161</v>
      </c>
    </row>
    <row r="131" spans="1:8" ht="15.75">
      <c r="A131" s="204" t="s">
        <v>224</v>
      </c>
      <c r="B131" s="205"/>
      <c r="C131" s="205"/>
      <c r="D131" s="205"/>
      <c r="E131" s="205"/>
      <c r="F131" s="205"/>
      <c r="G131" s="205"/>
      <c r="H131" s="205"/>
    </row>
    <row r="133" spans="1:8" ht="38.25">
      <c r="A133" s="52" t="s">
        <v>67</v>
      </c>
      <c r="B133" s="210" t="s">
        <v>164</v>
      </c>
      <c r="C133" s="210"/>
      <c r="D133" s="210"/>
      <c r="E133" s="206"/>
      <c r="F133" s="52" t="s">
        <v>225</v>
      </c>
      <c r="G133" s="52" t="s">
        <v>226</v>
      </c>
      <c r="H133" s="52" t="s">
        <v>227</v>
      </c>
    </row>
    <row r="134" spans="1:8" ht="12.75">
      <c r="A134" s="53">
        <v>1</v>
      </c>
      <c r="B134" s="196">
        <v>2</v>
      </c>
      <c r="C134" s="208"/>
      <c r="D134" s="208"/>
      <c r="E134" s="209"/>
      <c r="F134" s="52">
        <v>4</v>
      </c>
      <c r="G134" s="52">
        <v>5</v>
      </c>
      <c r="H134" s="52">
        <v>6</v>
      </c>
    </row>
    <row r="135" spans="1:8" ht="13.5">
      <c r="A135" s="53"/>
      <c r="B135" s="196"/>
      <c r="C135" s="196"/>
      <c r="D135" s="196"/>
      <c r="E135" s="193"/>
      <c r="F135" s="66"/>
      <c r="G135" s="66"/>
      <c r="H135" s="131"/>
    </row>
    <row r="136" spans="1:8" ht="13.5">
      <c r="A136" s="53"/>
      <c r="B136" s="196"/>
      <c r="C136" s="196"/>
      <c r="D136" s="196"/>
      <c r="E136" s="193"/>
      <c r="F136" s="66"/>
      <c r="G136" s="66"/>
      <c r="H136" s="131"/>
    </row>
    <row r="137" spans="1:8" ht="12.75">
      <c r="A137" s="54"/>
      <c r="B137" s="201" t="s">
        <v>161</v>
      </c>
      <c r="C137" s="202"/>
      <c r="D137" s="202"/>
      <c r="E137" s="203"/>
      <c r="F137" s="52" t="s">
        <v>162</v>
      </c>
      <c r="G137" s="52" t="s">
        <v>162</v>
      </c>
      <c r="H137" s="52" t="s">
        <v>162</v>
      </c>
    </row>
    <row r="139" spans="1:8" ht="15.75">
      <c r="A139" s="204" t="s">
        <v>228</v>
      </c>
      <c r="B139" s="205"/>
      <c r="C139" s="205"/>
      <c r="D139" s="205"/>
      <c r="E139" s="205"/>
      <c r="F139" s="205"/>
      <c r="G139" s="205"/>
      <c r="H139" s="205"/>
    </row>
    <row r="140" ht="12.75">
      <c r="F140">
        <v>225</v>
      </c>
    </row>
    <row r="141" spans="1:8" ht="38.25">
      <c r="A141" s="52" t="s">
        <v>67</v>
      </c>
      <c r="B141" s="210" t="s">
        <v>164</v>
      </c>
      <c r="C141" s="210"/>
      <c r="D141" s="210"/>
      <c r="E141" s="206"/>
      <c r="F141" s="52" t="s">
        <v>229</v>
      </c>
      <c r="G141" s="52" t="s">
        <v>230</v>
      </c>
      <c r="H141" s="52" t="s">
        <v>231</v>
      </c>
    </row>
    <row r="142" spans="1:8" ht="12.75">
      <c r="A142" s="53">
        <v>1</v>
      </c>
      <c r="B142" s="196">
        <v>2</v>
      </c>
      <c r="C142" s="208"/>
      <c r="D142" s="208"/>
      <c r="E142" s="209"/>
      <c r="F142" s="53">
        <v>3</v>
      </c>
      <c r="G142" s="53">
        <v>4</v>
      </c>
      <c r="H142" s="53">
        <v>5</v>
      </c>
    </row>
    <row r="143" spans="1:8" ht="12.75">
      <c r="A143" s="53"/>
      <c r="B143" s="193" t="s">
        <v>302</v>
      </c>
      <c r="C143" s="197"/>
      <c r="D143" s="197"/>
      <c r="E143" s="198"/>
      <c r="F143" s="53" t="s">
        <v>287</v>
      </c>
      <c r="G143" s="53">
        <v>1</v>
      </c>
      <c r="H143" s="136">
        <v>10191</v>
      </c>
    </row>
    <row r="144" spans="1:8" ht="13.5">
      <c r="A144" s="53"/>
      <c r="B144" s="196" t="s">
        <v>288</v>
      </c>
      <c r="C144" s="196"/>
      <c r="D144" s="196"/>
      <c r="E144" s="193"/>
      <c r="F144" s="53" t="s">
        <v>287</v>
      </c>
      <c r="G144" s="66">
        <v>1</v>
      </c>
      <c r="H144" s="136">
        <v>1500</v>
      </c>
    </row>
    <row r="145" spans="1:8" ht="12.75">
      <c r="A145" s="53"/>
      <c r="B145" s="193" t="s">
        <v>297</v>
      </c>
      <c r="C145" s="197"/>
      <c r="D145" s="197"/>
      <c r="E145" s="198"/>
      <c r="F145" s="53" t="s">
        <v>287</v>
      </c>
      <c r="G145" s="53">
        <v>1</v>
      </c>
      <c r="H145" s="136">
        <v>16000</v>
      </c>
    </row>
    <row r="146" spans="1:8" ht="12.75">
      <c r="A146" s="53"/>
      <c r="B146" s="193" t="s">
        <v>289</v>
      </c>
      <c r="C146" s="194"/>
      <c r="D146" s="194"/>
      <c r="E146" s="195"/>
      <c r="F146" s="53" t="s">
        <v>287</v>
      </c>
      <c r="G146" s="53">
        <v>1</v>
      </c>
      <c r="H146" s="136">
        <v>6727</v>
      </c>
    </row>
    <row r="147" spans="1:8" ht="12.75" hidden="1">
      <c r="A147" s="53"/>
      <c r="B147" s="193"/>
      <c r="C147" s="197"/>
      <c r="D147" s="197"/>
      <c r="E147" s="198"/>
      <c r="F147" s="53"/>
      <c r="G147" s="53"/>
      <c r="H147" s="123"/>
    </row>
    <row r="148" spans="1:8" ht="14.25" customHeight="1">
      <c r="A148" s="53"/>
      <c r="B148" s="196" t="s">
        <v>304</v>
      </c>
      <c r="C148" s="196"/>
      <c r="D148" s="196"/>
      <c r="E148" s="193"/>
      <c r="F148" s="66"/>
      <c r="G148" s="66"/>
      <c r="H148" s="131">
        <v>10000</v>
      </c>
    </row>
    <row r="149" spans="1:8" ht="13.5" customHeight="1">
      <c r="A149" s="53"/>
      <c r="B149" s="196" t="s">
        <v>303</v>
      </c>
      <c r="C149" s="196"/>
      <c r="D149" s="196"/>
      <c r="E149" s="193"/>
      <c r="F149" s="66"/>
      <c r="G149" s="66"/>
      <c r="H149" s="131">
        <v>1800</v>
      </c>
    </row>
    <row r="150" spans="1:8" ht="13.5">
      <c r="A150" s="54"/>
      <c r="B150" s="201" t="s">
        <v>161</v>
      </c>
      <c r="C150" s="202"/>
      <c r="D150" s="202"/>
      <c r="E150" s="203"/>
      <c r="F150" s="52" t="s">
        <v>162</v>
      </c>
      <c r="G150" s="52" t="s">
        <v>162</v>
      </c>
      <c r="H150" s="131">
        <f>2!E38</f>
        <v>46218</v>
      </c>
    </row>
    <row r="152" spans="1:8" ht="15.75">
      <c r="A152" s="204" t="s">
        <v>232</v>
      </c>
      <c r="B152" s="205"/>
      <c r="C152" s="205"/>
      <c r="D152" s="205"/>
      <c r="E152" s="205"/>
      <c r="F152" s="205"/>
      <c r="G152" s="205"/>
      <c r="H152" s="205"/>
    </row>
    <row r="153" ht="12.75">
      <c r="F153">
        <v>226</v>
      </c>
    </row>
    <row r="154" spans="1:7" ht="25.5">
      <c r="A154" s="52" t="s">
        <v>67</v>
      </c>
      <c r="B154" s="210" t="s">
        <v>164</v>
      </c>
      <c r="C154" s="210"/>
      <c r="D154" s="210"/>
      <c r="E154" s="206"/>
      <c r="F154" s="52" t="s">
        <v>233</v>
      </c>
      <c r="G154" s="52" t="s">
        <v>234</v>
      </c>
    </row>
    <row r="155" spans="1:7" ht="12.75">
      <c r="A155" s="53">
        <v>1</v>
      </c>
      <c r="B155" s="196">
        <v>2</v>
      </c>
      <c r="C155" s="208"/>
      <c r="D155" s="208"/>
      <c r="E155" s="209"/>
      <c r="F155" s="53">
        <v>3</v>
      </c>
      <c r="G155" s="53">
        <v>4</v>
      </c>
    </row>
    <row r="156" spans="1:7" ht="12.75">
      <c r="A156" s="53"/>
      <c r="B156" s="193" t="s">
        <v>298</v>
      </c>
      <c r="C156" s="197"/>
      <c r="D156" s="197"/>
      <c r="E156" s="198"/>
      <c r="F156" s="53"/>
      <c r="G156" s="137">
        <v>33357</v>
      </c>
    </row>
    <row r="157" spans="1:7" ht="12.75">
      <c r="A157" s="53"/>
      <c r="B157" s="193" t="s">
        <v>304</v>
      </c>
      <c r="C157" s="194"/>
      <c r="D157" s="194"/>
      <c r="E157" s="195"/>
      <c r="F157" s="53"/>
      <c r="G157" s="137">
        <v>17410</v>
      </c>
    </row>
    <row r="158" spans="1:7" ht="12.75" hidden="1">
      <c r="A158" s="53"/>
      <c r="B158" s="29"/>
      <c r="C158" s="49"/>
      <c r="D158" s="49"/>
      <c r="E158" s="50"/>
      <c r="F158" s="53"/>
      <c r="G158" s="123"/>
    </row>
    <row r="159" spans="1:7" ht="12.75" hidden="1">
      <c r="A159" s="53"/>
      <c r="B159" s="193"/>
      <c r="C159" s="197"/>
      <c r="D159" s="197"/>
      <c r="E159" s="198"/>
      <c r="F159" s="53"/>
      <c r="G159" s="123"/>
    </row>
    <row r="160" spans="1:7" ht="13.5" hidden="1">
      <c r="A160" s="53"/>
      <c r="B160" s="196"/>
      <c r="C160" s="196"/>
      <c r="D160" s="196"/>
      <c r="E160" s="193"/>
      <c r="F160" s="66"/>
      <c r="G160" s="131"/>
    </row>
    <row r="161" spans="1:7" ht="13.5" hidden="1">
      <c r="A161" s="53"/>
      <c r="B161" s="196"/>
      <c r="C161" s="196"/>
      <c r="D161" s="196"/>
      <c r="E161" s="193"/>
      <c r="F161" s="66"/>
      <c r="G161" s="131"/>
    </row>
    <row r="162" spans="1:7" ht="12.75" hidden="1">
      <c r="A162" s="53"/>
      <c r="B162" s="193"/>
      <c r="C162" s="197"/>
      <c r="D162" s="197"/>
      <c r="E162" s="198"/>
      <c r="F162" s="53"/>
      <c r="G162" s="123"/>
    </row>
    <row r="163" spans="1:7" ht="12.75" hidden="1">
      <c r="A163" s="53"/>
      <c r="B163" s="29"/>
      <c r="C163" s="49"/>
      <c r="D163" s="49"/>
      <c r="E163" s="50"/>
      <c r="F163" s="53"/>
      <c r="G163" s="123"/>
    </row>
    <row r="164" spans="1:7" ht="12.75" hidden="1">
      <c r="A164" s="53"/>
      <c r="B164" s="29"/>
      <c r="C164" s="49"/>
      <c r="D164" s="49"/>
      <c r="E164" s="50"/>
      <c r="F164" s="53"/>
      <c r="G164" s="123"/>
    </row>
    <row r="165" spans="1:7" ht="12.75" hidden="1">
      <c r="A165" s="53"/>
      <c r="B165" s="193"/>
      <c r="C165" s="197"/>
      <c r="D165" s="197"/>
      <c r="E165" s="198"/>
      <c r="F165" s="53"/>
      <c r="G165" s="123"/>
    </row>
    <row r="166" spans="1:7" ht="13.5" hidden="1">
      <c r="A166" s="53"/>
      <c r="B166" s="196"/>
      <c r="C166" s="196"/>
      <c r="D166" s="196"/>
      <c r="E166" s="193"/>
      <c r="F166" s="66"/>
      <c r="G166" s="131"/>
    </row>
    <row r="167" spans="1:7" ht="13.5" hidden="1">
      <c r="A167" s="53"/>
      <c r="B167" s="196"/>
      <c r="C167" s="196"/>
      <c r="D167" s="196"/>
      <c r="E167" s="193"/>
      <c r="F167" s="66"/>
      <c r="G167" s="131"/>
    </row>
    <row r="168" spans="1:7" ht="13.5">
      <c r="A168" s="54"/>
      <c r="B168" s="201" t="s">
        <v>161</v>
      </c>
      <c r="C168" s="202"/>
      <c r="D168" s="202"/>
      <c r="E168" s="203"/>
      <c r="F168" s="52" t="s">
        <v>162</v>
      </c>
      <c r="G168" s="131">
        <f>2!E39</f>
        <v>51467</v>
      </c>
    </row>
    <row r="169" ht="12.75">
      <c r="G169" s="128"/>
    </row>
    <row r="170" spans="1:8" ht="15.75">
      <c r="A170" s="204" t="s">
        <v>235</v>
      </c>
      <c r="B170" s="205"/>
      <c r="C170" s="205"/>
      <c r="D170" s="205"/>
      <c r="E170" s="205"/>
      <c r="F170" s="205"/>
      <c r="G170" s="205"/>
      <c r="H170" s="205"/>
    </row>
    <row r="172" spans="1:8" ht="25.5">
      <c r="A172" s="52" t="s">
        <v>67</v>
      </c>
      <c r="B172" s="206" t="s">
        <v>164</v>
      </c>
      <c r="C172" s="207"/>
      <c r="D172" s="207"/>
      <c r="E172" s="207"/>
      <c r="F172" s="52" t="s">
        <v>225</v>
      </c>
      <c r="G172" s="52" t="s">
        <v>236</v>
      </c>
      <c r="H172" s="52" t="s">
        <v>237</v>
      </c>
    </row>
    <row r="173" spans="1:8" ht="12.75">
      <c r="A173" s="53">
        <v>1</v>
      </c>
      <c r="B173" s="193">
        <v>2</v>
      </c>
      <c r="C173" s="194"/>
      <c r="D173" s="194"/>
      <c r="E173" s="194"/>
      <c r="F173" s="52">
        <v>2</v>
      </c>
      <c r="G173" s="52">
        <v>3</v>
      </c>
      <c r="H173" s="52">
        <v>4</v>
      </c>
    </row>
    <row r="174" spans="1:8" ht="12.75">
      <c r="A174" s="53"/>
      <c r="B174" s="193" t="s">
        <v>255</v>
      </c>
      <c r="C174" s="194"/>
      <c r="D174" s="194"/>
      <c r="E174" s="195"/>
      <c r="F174" s="106">
        <f aca="true" t="shared" si="3" ref="F174:F183">H174/G174</f>
        <v>3.63</v>
      </c>
      <c r="G174" s="107">
        <v>15000</v>
      </c>
      <c r="H174" s="133">
        <v>54450</v>
      </c>
    </row>
    <row r="175" spans="1:8" ht="12.75">
      <c r="A175" s="53"/>
      <c r="B175" s="193" t="s">
        <v>306</v>
      </c>
      <c r="C175" s="194"/>
      <c r="D175" s="194"/>
      <c r="E175" s="195"/>
      <c r="F175" s="52"/>
      <c r="G175" s="107"/>
      <c r="H175" s="133">
        <v>11232</v>
      </c>
    </row>
    <row r="176" spans="1:8" ht="12.75" hidden="1">
      <c r="A176" s="53"/>
      <c r="B176" s="29"/>
      <c r="C176" s="30"/>
      <c r="D176" s="30"/>
      <c r="E176" s="30"/>
      <c r="F176" s="52" t="e">
        <f t="shared" si="3"/>
        <v>#DIV/0!</v>
      </c>
      <c r="G176" s="68"/>
      <c r="H176" s="134"/>
    </row>
    <row r="177" spans="1:8" ht="12.75" hidden="1">
      <c r="A177" s="53"/>
      <c r="B177" s="29"/>
      <c r="C177" s="30"/>
      <c r="D177" s="30"/>
      <c r="E177" s="30"/>
      <c r="F177" s="52" t="e">
        <f t="shared" si="3"/>
        <v>#DIV/0!</v>
      </c>
      <c r="G177" s="68"/>
      <c r="H177" s="134"/>
    </row>
    <row r="178" spans="1:8" ht="12.75" hidden="1">
      <c r="A178" s="53"/>
      <c r="B178" s="29"/>
      <c r="C178" s="30"/>
      <c r="D178" s="30"/>
      <c r="E178" s="30"/>
      <c r="F178" s="52" t="e">
        <f t="shared" si="3"/>
        <v>#DIV/0!</v>
      </c>
      <c r="G178" s="68"/>
      <c r="H178" s="134"/>
    </row>
    <row r="179" spans="1:8" ht="12.75" hidden="1">
      <c r="A179" s="53"/>
      <c r="B179" s="29"/>
      <c r="C179" s="30"/>
      <c r="D179" s="30"/>
      <c r="E179" s="30"/>
      <c r="F179" s="52" t="e">
        <f t="shared" si="3"/>
        <v>#DIV/0!</v>
      </c>
      <c r="G179" s="68"/>
      <c r="H179" s="134"/>
    </row>
    <row r="180" spans="1:8" ht="12.75" hidden="1">
      <c r="A180" s="53"/>
      <c r="B180" s="29"/>
      <c r="C180" s="30"/>
      <c r="D180" s="30"/>
      <c r="E180" s="30"/>
      <c r="F180" s="52" t="e">
        <f t="shared" si="3"/>
        <v>#DIV/0!</v>
      </c>
      <c r="G180" s="68"/>
      <c r="H180" s="134"/>
    </row>
    <row r="181" spans="1:8" ht="12.75" hidden="1">
      <c r="A181" s="53"/>
      <c r="B181" s="29"/>
      <c r="C181" s="30"/>
      <c r="D181" s="30"/>
      <c r="E181" s="30"/>
      <c r="F181" s="52" t="e">
        <f t="shared" si="3"/>
        <v>#DIV/0!</v>
      </c>
      <c r="G181" s="68"/>
      <c r="H181" s="134"/>
    </row>
    <row r="182" spans="1:8" ht="12.75" hidden="1">
      <c r="A182" s="53"/>
      <c r="B182" s="29"/>
      <c r="C182" s="30"/>
      <c r="D182" s="30"/>
      <c r="E182" s="30"/>
      <c r="F182" s="52" t="e">
        <f t="shared" si="3"/>
        <v>#DIV/0!</v>
      </c>
      <c r="G182" s="68"/>
      <c r="H182" s="134"/>
    </row>
    <row r="183" spans="1:8" ht="14.25" customHeight="1">
      <c r="A183" s="53"/>
      <c r="B183" s="193" t="s">
        <v>305</v>
      </c>
      <c r="C183" s="194"/>
      <c r="D183" s="194"/>
      <c r="E183" s="194"/>
      <c r="F183" s="52" t="e">
        <f t="shared" si="3"/>
        <v>#DIV/0!</v>
      </c>
      <c r="G183" s="67"/>
      <c r="H183" s="130">
        <v>515154</v>
      </c>
    </row>
    <row r="184" spans="1:8" ht="13.5">
      <c r="A184" s="54"/>
      <c r="B184" s="199" t="s">
        <v>161</v>
      </c>
      <c r="C184" s="200"/>
      <c r="D184" s="200"/>
      <c r="E184" s="200"/>
      <c r="F184" s="66"/>
      <c r="G184" s="52" t="s">
        <v>238</v>
      </c>
      <c r="H184" s="131">
        <f>2!D40+2!D45</f>
        <v>580836</v>
      </c>
    </row>
  </sheetData>
  <sheetProtection/>
  <mergeCells count="134">
    <mergeCell ref="C9:C11"/>
    <mergeCell ref="B160:E160"/>
    <mergeCell ref="B161:E161"/>
    <mergeCell ref="B143:E143"/>
    <mergeCell ref="B144:E144"/>
    <mergeCell ref="B156:E156"/>
    <mergeCell ref="B150:E150"/>
    <mergeCell ref="A152:H152"/>
    <mergeCell ref="B154:E154"/>
    <mergeCell ref="B155:E155"/>
    <mergeCell ref="H9:H11"/>
    <mergeCell ref="A25:B25"/>
    <mergeCell ref="A27:J27"/>
    <mergeCell ref="A1:J1"/>
    <mergeCell ref="A2:J2"/>
    <mergeCell ref="A4:J4"/>
    <mergeCell ref="A5:J5"/>
    <mergeCell ref="A8:J8"/>
    <mergeCell ref="A9:A11"/>
    <mergeCell ref="B9:B11"/>
    <mergeCell ref="B29:E29"/>
    <mergeCell ref="B30:E30"/>
    <mergeCell ref="B31:E31"/>
    <mergeCell ref="B32:E32"/>
    <mergeCell ref="A34:J34"/>
    <mergeCell ref="I9:I11"/>
    <mergeCell ref="J9:J11"/>
    <mergeCell ref="D10:D11"/>
    <mergeCell ref="E10:G10"/>
    <mergeCell ref="D9:G9"/>
    <mergeCell ref="B36:E36"/>
    <mergeCell ref="B37:E37"/>
    <mergeCell ref="I46:I47"/>
    <mergeCell ref="B47:G47"/>
    <mergeCell ref="B38:E38"/>
    <mergeCell ref="B39:E39"/>
    <mergeCell ref="A41:J41"/>
    <mergeCell ref="B43:G43"/>
    <mergeCell ref="B44:G44"/>
    <mergeCell ref="B45:G45"/>
    <mergeCell ref="H51:H52"/>
    <mergeCell ref="B57:G57"/>
    <mergeCell ref="A46:A47"/>
    <mergeCell ref="B46:G46"/>
    <mergeCell ref="H46:H47"/>
    <mergeCell ref="B48:G48"/>
    <mergeCell ref="B49:G49"/>
    <mergeCell ref="B50:G50"/>
    <mergeCell ref="I51:I52"/>
    <mergeCell ref="B52:G52"/>
    <mergeCell ref="B53:G53"/>
    <mergeCell ref="B54:G54"/>
    <mergeCell ref="B58:G58"/>
    <mergeCell ref="A62:I62"/>
    <mergeCell ref="A51:A52"/>
    <mergeCell ref="B51:G51"/>
    <mergeCell ref="B55:G55"/>
    <mergeCell ref="B56:G56"/>
    <mergeCell ref="A64:H64"/>
    <mergeCell ref="A81:H81"/>
    <mergeCell ref="B79:E79"/>
    <mergeCell ref="B68:E68"/>
    <mergeCell ref="B69:E69"/>
    <mergeCell ref="B92:E92"/>
    <mergeCell ref="A82:H82"/>
    <mergeCell ref="B70:E70"/>
    <mergeCell ref="B71:E71"/>
    <mergeCell ref="A73:H73"/>
    <mergeCell ref="A74:H74"/>
    <mergeCell ref="B76:E76"/>
    <mergeCell ref="B77:E77"/>
    <mergeCell ref="B78:E78"/>
    <mergeCell ref="B84:E84"/>
    <mergeCell ref="B85:E85"/>
    <mergeCell ref="B86:E86"/>
    <mergeCell ref="B87:E87"/>
    <mergeCell ref="A89:H89"/>
    <mergeCell ref="A90:H90"/>
    <mergeCell ref="B93:E93"/>
    <mergeCell ref="A109:H109"/>
    <mergeCell ref="B106:E106"/>
    <mergeCell ref="B111:E111"/>
    <mergeCell ref="B94:E94"/>
    <mergeCell ref="B95:E95"/>
    <mergeCell ref="A97:H97"/>
    <mergeCell ref="A99:H99"/>
    <mergeCell ref="A101:H101"/>
    <mergeCell ref="B103:E103"/>
    <mergeCell ref="B104:E104"/>
    <mergeCell ref="B105:E105"/>
    <mergeCell ref="B123:E123"/>
    <mergeCell ref="B124:E124"/>
    <mergeCell ref="B112:E112"/>
    <mergeCell ref="B113:E113"/>
    <mergeCell ref="B114:E114"/>
    <mergeCell ref="B115:E115"/>
    <mergeCell ref="B116:E116"/>
    <mergeCell ref="B117:E117"/>
    <mergeCell ref="A119:H119"/>
    <mergeCell ref="B121:E121"/>
    <mergeCell ref="B122:E122"/>
    <mergeCell ref="B137:E137"/>
    <mergeCell ref="A139:H139"/>
    <mergeCell ref="B125:E125"/>
    <mergeCell ref="B126:E126"/>
    <mergeCell ref="B127:E127"/>
    <mergeCell ref="B128:E128"/>
    <mergeCell ref="B129:E129"/>
    <mergeCell ref="A131:H131"/>
    <mergeCell ref="B133:E133"/>
    <mergeCell ref="B134:E134"/>
    <mergeCell ref="B135:E135"/>
    <mergeCell ref="B136:E136"/>
    <mergeCell ref="B162:E162"/>
    <mergeCell ref="B165:E165"/>
    <mergeCell ref="B141:E141"/>
    <mergeCell ref="B142:E142"/>
    <mergeCell ref="B145:E145"/>
    <mergeCell ref="B147:E147"/>
    <mergeCell ref="B148:E148"/>
    <mergeCell ref="B183:E183"/>
    <mergeCell ref="B184:E184"/>
    <mergeCell ref="B166:E166"/>
    <mergeCell ref="B167:E167"/>
    <mergeCell ref="B168:E168"/>
    <mergeCell ref="A170:H170"/>
    <mergeCell ref="B172:E172"/>
    <mergeCell ref="B173:E173"/>
    <mergeCell ref="B146:E146"/>
    <mergeCell ref="B157:E157"/>
    <mergeCell ref="B175:E175"/>
    <mergeCell ref="B174:E174"/>
    <mergeCell ref="B149:E149"/>
    <mergeCell ref="B159:E159"/>
  </mergeCells>
  <hyperlinks>
    <hyperlink ref="A61" r:id="rId1" display="https://www.audar-info.ru/docs/laws/?sectId=74733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2020-01-31T07:33:49Z</cp:lastPrinted>
  <dcterms:created xsi:type="dcterms:W3CDTF">2018-01-16T06:16:37Z</dcterms:created>
  <dcterms:modified xsi:type="dcterms:W3CDTF">2020-02-07T01:04:20Z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